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6/20260228/datos/"/>
    </mc:Choice>
  </mc:AlternateContent>
  <xr:revisionPtr revIDLastSave="4797" documentId="8_{47016CA1-E1E5-4D54-9335-8F3921172825}" xr6:coauthVersionLast="47" xr6:coauthVersionMax="47" xr10:uidLastSave="{D7C517A5-94D4-4EB1-89FC-DF04E029E57F}"/>
  <bookViews>
    <workbookView xWindow="-120" yWindow="-16320" windowWidth="29040" windowHeight="1644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destinos'!$A$13:$I$48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destinos'!$32:$33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11" l="1"/>
  <c r="I44" i="11"/>
  <c r="I43" i="11"/>
  <c r="I42" i="11"/>
  <c r="I41" i="11"/>
  <c r="I39" i="11"/>
  <c r="I38" i="11"/>
  <c r="I37" i="11"/>
  <c r="I36" i="11"/>
  <c r="I35" i="11"/>
  <c r="I34" i="11"/>
  <c r="I32" i="11"/>
  <c r="I31" i="11"/>
  <c r="I30" i="11"/>
  <c r="I29" i="11"/>
  <c r="I28" i="11"/>
  <c r="I27" i="11"/>
  <c r="I26" i="11"/>
  <c r="I25" i="11"/>
  <c r="I23" i="11"/>
  <c r="I22" i="11"/>
  <c r="I20" i="11"/>
  <c r="I19" i="11"/>
  <c r="I17" i="11"/>
  <c r="H48" i="11"/>
  <c r="G48" i="11"/>
  <c r="F48" i="11"/>
  <c r="E48" i="11"/>
  <c r="D48" i="11"/>
  <c r="C48" i="11"/>
  <c r="H14" i="8"/>
  <c r="G21" i="8"/>
  <c r="F21" i="8"/>
  <c r="E21" i="8"/>
  <c r="D21" i="8"/>
  <c r="C21" i="8"/>
  <c r="B21" i="8"/>
  <c r="H47" i="8"/>
  <c r="H45" i="8"/>
  <c r="H36" i="8"/>
  <c r="H30" i="8"/>
  <c r="H31" i="8"/>
  <c r="I14" i="11" l="1"/>
  <c r="H28" i="8"/>
  <c r="H32" i="8"/>
  <c r="H33" i="8"/>
  <c r="H34" i="8"/>
  <c r="H35" i="8"/>
  <c r="H37" i="8"/>
  <c r="H38" i="8"/>
  <c r="H39" i="8"/>
  <c r="H40" i="8"/>
  <c r="H42" i="8"/>
  <c r="H43" i="8"/>
  <c r="H44" i="8"/>
  <c r="H18" i="8"/>
  <c r="H15" i="8"/>
  <c r="H17" i="8"/>
  <c r="H19" i="8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C74" i="3"/>
  <c r="D74" i="3"/>
  <c r="E74" i="3"/>
  <c r="E15" i="9"/>
  <c r="F15" i="9" s="1"/>
  <c r="C15" i="9"/>
  <c r="D15" i="9"/>
  <c r="F20" i="1"/>
  <c r="E20" i="1"/>
  <c r="D20" i="1"/>
  <c r="I47" i="11" l="1"/>
  <c r="H48" i="8" l="1"/>
  <c r="C45" i="10" l="1"/>
  <c r="D45" i="10"/>
  <c r="E45" i="10"/>
  <c r="F29" i="10" l="1"/>
  <c r="F27" i="10"/>
  <c r="F21" i="10"/>
  <c r="F28" i="10"/>
  <c r="F26" i="10"/>
  <c r="F24" i="10"/>
  <c r="F25" i="10"/>
  <c r="F23" i="10"/>
  <c r="F22" i="10"/>
  <c r="F20" i="10"/>
  <c r="F18" i="10"/>
  <c r="F17" i="10"/>
  <c r="F16" i="10"/>
  <c r="F15" i="10"/>
  <c r="F14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19" i="10"/>
  <c r="H46" i="8"/>
  <c r="H20" i="8" l="1"/>
  <c r="E49" i="8"/>
  <c r="G49" i="8"/>
  <c r="F49" i="8"/>
  <c r="D49" i="8"/>
  <c r="C49" i="8"/>
  <c r="B49" i="8"/>
  <c r="H26" i="8"/>
  <c r="H21" i="8" l="1"/>
  <c r="F13" i="10" l="1"/>
  <c r="F13" i="3"/>
  <c r="F10" i="1"/>
  <c r="F45" i="10" l="1"/>
  <c r="F74" i="3"/>
  <c r="F10" i="8"/>
  <c r="F10" i="11"/>
  <c r="F13" i="9"/>
  <c r="F10" i="9"/>
  <c r="F10" i="3"/>
  <c r="E10" i="10"/>
  <c r="F14" i="9" l="1"/>
  <c r="H50" i="8"/>
  <c r="H49" i="8"/>
  <c r="H22" i="8"/>
  <c r="I48" i="11" l="1"/>
  <c r="I49" i="11"/>
</calcChain>
</file>

<file path=xl/sharedStrings.xml><?xml version="1.0" encoding="utf-8"?>
<sst xmlns="http://schemas.openxmlformats.org/spreadsheetml/2006/main" count="275" uniqueCount="129">
  <si>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</si>
  <si>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</si>
  <si>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</si>
  <si>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</si>
  <si>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</si>
  <si>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</si>
  <si>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</si>
  <si>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</si>
  <si>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</si>
  <si>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</si>
  <si>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</si>
  <si>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</si>
  <si>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</si>
  <si>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</si>
  <si>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</si>
  <si>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</si>
  <si>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</si>
  <si>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</si>
  <si>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</si>
  <si>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</si>
  <si>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</si>
  <si>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</si>
  <si>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</si>
  <si>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</si>
  <si>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</si>
  <si>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</si>
  <si>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</si>
  <si>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</si>
  <si>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</si>
  <si>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</si>
  <si>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</si>
  <si>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</si>
  <si>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CLASICA S.R.L.      </t>
  </si>
  <si>
    <t xml:space="preserve">BATTAGLIO ARG. SA   </t>
  </si>
  <si>
    <t xml:space="preserve">LA CONQUISTA SRL    </t>
  </si>
  <si>
    <t xml:space="preserve">MY FAMILY S.A.S.    </t>
  </si>
  <si>
    <t xml:space="preserve">PERA                </t>
  </si>
  <si>
    <t xml:space="preserve">ALEMANIA            </t>
  </si>
  <si>
    <t xml:space="preserve">CANADA              </t>
  </si>
  <si>
    <t xml:space="preserve">ESPAÑA              </t>
  </si>
  <si>
    <t xml:space="preserve">GRECIA              </t>
  </si>
  <si>
    <t xml:space="preserve">HOLANDA             </t>
  </si>
  <si>
    <t xml:space="preserve">INGLATERRA          </t>
  </si>
  <si>
    <t xml:space="preserve">ITALIA              </t>
  </si>
  <si>
    <t xml:space="preserve">MALTA               </t>
  </si>
  <si>
    <t xml:space="preserve">MARRUECOS           </t>
  </si>
  <si>
    <t xml:space="preserve">U.S.A.              </t>
  </si>
  <si>
    <t>TEMPORADA 2026</t>
  </si>
  <si>
    <t xml:space="preserve">AS SABINE V605      </t>
  </si>
  <si>
    <t>BUQUES | 2026</t>
  </si>
  <si>
    <t>AGENTES MARITIMOS | 2026</t>
  </si>
  <si>
    <t>EXPORTADORES | 2026</t>
  </si>
  <si>
    <t>EXPORTADORES - MANZANAS &amp; PERAS | 2026</t>
  </si>
  <si>
    <r>
      <t xml:space="preserve">COMPARATIVOS - ESPECIES &amp;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 </t>
    </r>
  </si>
  <si>
    <r>
      <t xml:space="preserve">COMPARATIVO - ESPECIES POR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</t>
    </r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</si>
  <si>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28/02/2026</t>
    </r>
  </si>
  <si>
    <t xml:space="preserve">CROWN SAPPHIRE      </t>
  </si>
  <si>
    <t xml:space="preserve">AS SABINE V606      </t>
  </si>
  <si>
    <t xml:space="preserve">VARAMO V607         </t>
  </si>
  <si>
    <t xml:space="preserve">BALTIC PURPLE       </t>
  </si>
  <si>
    <t xml:space="preserve">VARAMO V608         </t>
  </si>
  <si>
    <t xml:space="preserve">VARAMO V609         </t>
  </si>
  <si>
    <t>AG MARTIN SHIPP &amp; CO</t>
  </si>
  <si>
    <t xml:space="preserve">BOSCHI HNOS S.A.    </t>
  </si>
  <si>
    <t>FRUTAS SENSACION SRL</t>
  </si>
  <si>
    <t xml:space="preserve">TREVISUR SA         </t>
  </si>
  <si>
    <t xml:space="preserve">COMAI SA            </t>
  </si>
  <si>
    <t xml:space="preserve">CONARPESA           </t>
  </si>
  <si>
    <t xml:space="preserve">TERRUÑO DE LA PATAG </t>
  </si>
  <si>
    <t xml:space="preserve">UNIFRUTTI S.A.      </t>
  </si>
  <si>
    <t xml:space="preserve">SUR ANDINO ARG      </t>
  </si>
  <si>
    <t xml:space="preserve">RUCARAY             </t>
  </si>
  <si>
    <t xml:space="preserve">GREENVIC            </t>
  </si>
  <si>
    <t>TROPICAL ARG. S.R.L.</t>
  </si>
  <si>
    <t xml:space="preserve">LO GARCES           </t>
  </si>
  <si>
    <t xml:space="preserve">FRUT PREMIUN        </t>
  </si>
  <si>
    <t xml:space="preserve">AUSTRAL EXPORT      </t>
  </si>
  <si>
    <t xml:space="preserve">RSO SAS             </t>
  </si>
  <si>
    <t xml:space="preserve">AGROSAN             </t>
  </si>
  <si>
    <t xml:space="preserve">COPEFRUT            </t>
  </si>
  <si>
    <t xml:space="preserve">RAFICO S.A          </t>
  </si>
  <si>
    <t xml:space="preserve">TERRAFRUT           </t>
  </si>
  <si>
    <t xml:space="preserve">PATAGONIA INFINIT   </t>
  </si>
  <si>
    <t xml:space="preserve">CAUQUEN ARG. SA     </t>
  </si>
  <si>
    <t xml:space="preserve">NEWSAN SA           </t>
  </si>
  <si>
    <t xml:space="preserve">EXSER               </t>
  </si>
  <si>
    <t xml:space="preserve">ALMANA S.R.L.       </t>
  </si>
  <si>
    <t xml:space="preserve">CHILFRESH           </t>
  </si>
  <si>
    <t xml:space="preserve">SAN JUAN TRADE      </t>
  </si>
  <si>
    <t xml:space="preserve">FYG                 </t>
  </si>
  <si>
    <t>PUERTO RAWSON PATAGO</t>
  </si>
  <si>
    <t xml:space="preserve">AGROFRUITS SRL      </t>
  </si>
  <si>
    <t xml:space="preserve">FRUIT AND HEALTH SA </t>
  </si>
  <si>
    <t xml:space="preserve">PRIZE               </t>
  </si>
  <si>
    <t xml:space="preserve">SUMMERLAND          </t>
  </si>
  <si>
    <t xml:space="preserve">IBERCONSA           </t>
  </si>
  <si>
    <t xml:space="preserve">AGROFRUTA SA        </t>
  </si>
  <si>
    <t xml:space="preserve">MONTE ALTO FRUIT    </t>
  </si>
  <si>
    <t xml:space="preserve">AGRICOLA TERESITA   </t>
  </si>
  <si>
    <t xml:space="preserve">EXPORTADORA ZETA    </t>
  </si>
  <si>
    <t xml:space="preserve">MI VIEJO SA         </t>
  </si>
  <si>
    <t>ORGANICOS ARGENTINOS</t>
  </si>
  <si>
    <t xml:space="preserve">ARGENOVA            </t>
  </si>
  <si>
    <t xml:space="preserve">GREENEX             </t>
  </si>
  <si>
    <t xml:space="preserve">C&amp;L                 </t>
  </si>
  <si>
    <t xml:space="preserve">VERFRUT             </t>
  </si>
  <si>
    <t xml:space="preserve">ALZA  S.A.S.        </t>
  </si>
  <si>
    <t xml:space="preserve">ARGENCERICO         </t>
  </si>
  <si>
    <t xml:space="preserve">ENTRE VALLES        </t>
  </si>
  <si>
    <t xml:space="preserve">BRIX                </t>
  </si>
  <si>
    <t xml:space="preserve">CIRUELA             </t>
  </si>
  <si>
    <t xml:space="preserve">LANGOSTINO          </t>
  </si>
  <si>
    <t xml:space="preserve">LIMON               </t>
  </si>
  <si>
    <t xml:space="preserve">MANZANA             </t>
  </si>
  <si>
    <t xml:space="preserve">NECTARIN            </t>
  </si>
  <si>
    <t xml:space="preserve">UVA                 </t>
  </si>
  <si>
    <t xml:space="preserve">BRASIL              </t>
  </si>
  <si>
    <t xml:space="preserve">CHINA               </t>
  </si>
  <si>
    <t xml:space="preserve">FRANCIA             </t>
  </si>
  <si>
    <t xml:space="preserve">IRLANDA             </t>
  </si>
  <si>
    <t xml:space="preserve">ISRAEL              </t>
  </si>
  <si>
    <t xml:space="preserve">LITUANIA            </t>
  </si>
  <si>
    <t xml:space="preserve">NORUEGA             </t>
  </si>
  <si>
    <t xml:space="preserve">RUSIA               </t>
  </si>
  <si>
    <t xml:space="preserve">EGIPTO              </t>
  </si>
  <si>
    <t xml:space="preserve">EMIRATOS ARABES     </t>
  </si>
  <si>
    <t xml:space="preserve">INDIA               </t>
  </si>
  <si>
    <t xml:space="preserve">PORTUGAL            </t>
  </si>
  <si>
    <t xml:space="preserve">SUECIA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</si>
</sst>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2" fillId="3" borderId="5" xfId="1" applyNumberFormat="1" applyFont="1" applyFill="1" applyBorder="1" applyAlignment="1" applyProtection="1">
      <alignment vertical="center"/>
    </xf>
    <xf numFmtId="166" fontId="32" fillId="3" borderId="5" xfId="1" applyNumberFormat="1" applyFont="1" applyFill="1" applyBorder="1" applyAlignment="1" applyProtection="1">
      <alignment horizontal="right" vertical="center"/>
    </xf>
    <xf numFmtId="0" fontId="34" fillId="0" borderId="0" xfId="0" applyFont="1"/>
    <xf numFmtId="3" fontId="34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1" fillId="0" borderId="0" xfId="1" applyNumberFormat="1" applyFont="1" applyFill="1" applyBorder="1" applyAlignment="1" applyProtection="1">
      <alignment vertical="center"/>
    </xf>
    <xf numFmtId="14" fontId="36" fillId="4" borderId="0" xfId="0" applyNumberFormat="1" applyFont="1" applyFill="1" applyAlignment="1">
      <alignment horizontal="right" vertical="center"/>
    </xf>
    <xf numFmtId="170" fontId="36" fillId="4" borderId="0" xfId="4" applyNumberFormat="1" applyFont="1" applyFill="1" applyBorder="1" applyAlignment="1" applyProtection="1">
      <alignment horizontal="right" vertical="center"/>
    </xf>
    <xf numFmtId="170" fontId="36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1" fillId="0" borderId="4" xfId="1" applyNumberFormat="1" applyFont="1" applyFill="1" applyBorder="1" applyAlignment="1" applyProtection="1">
      <alignment vertical="center"/>
    </xf>
    <xf numFmtId="170" fontId="36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39" fillId="0" borderId="0" xfId="1" applyNumberFormat="1" applyFont="1" applyFill="1" applyBorder="1" applyAlignment="1" applyProtection="1">
      <alignment vertical="center"/>
    </xf>
    <xf numFmtId="0" fontId="40" fillId="0" borderId="3" xfId="0" applyFont="1" applyBorder="1" applyAlignment="1">
      <alignment horizontal="right" vertical="center"/>
    </xf>
    <xf numFmtId="170" fontId="41" fillId="5" borderId="5" xfId="4" applyNumberFormat="1" applyFont="1" applyFill="1" applyBorder="1" applyAlignment="1" applyProtection="1">
      <alignment horizontal="left" vertical="center"/>
    </xf>
    <xf numFmtId="170" fontId="41" fillId="5" borderId="8" xfId="4" applyNumberFormat="1" applyFont="1" applyFill="1" applyBorder="1" applyAlignment="1" applyProtection="1">
      <alignment horizontal="left" vertical="center"/>
    </xf>
    <xf numFmtId="170" fontId="41" fillId="6" borderId="7" xfId="4" applyNumberFormat="1" applyFont="1" applyFill="1" applyBorder="1" applyAlignment="1" applyProtection="1">
      <alignment horizontal="left" vertical="center"/>
    </xf>
    <xf numFmtId="170" fontId="41" fillId="6" borderId="5" xfId="4" applyNumberFormat="1" applyFont="1" applyFill="1" applyBorder="1" applyAlignment="1" applyProtection="1">
      <alignment horizontal="left" vertical="center"/>
    </xf>
    <xf numFmtId="3" fontId="41" fillId="4" borderId="0" xfId="0" applyNumberFormat="1" applyFont="1" applyFill="1" applyAlignment="1">
      <alignment horizontal="right" vertical="center"/>
    </xf>
    <xf numFmtId="0" fontId="32" fillId="3" borderId="10" xfId="0" applyFont="1" applyFill="1" applyBorder="1" applyAlignment="1">
      <alignment horizontal="right" vertical="center"/>
    </xf>
    <xf numFmtId="166" fontId="32" fillId="3" borderId="10" xfId="1" applyNumberFormat="1" applyFont="1" applyFill="1" applyBorder="1" applyAlignment="1" applyProtection="1">
      <alignment vertical="center"/>
    </xf>
    <xf numFmtId="9" fontId="32" fillId="3" borderId="10" xfId="2" applyFont="1" applyFill="1" applyBorder="1" applyAlignment="1" applyProtection="1">
      <alignment vertical="center"/>
    </xf>
    <xf numFmtId="0" fontId="32" fillId="3" borderId="0" xfId="0" applyFont="1" applyFill="1" applyAlignment="1">
      <alignment horizontal="right" vertical="center"/>
    </xf>
    <xf numFmtId="166" fontId="32" fillId="3" borderId="0" xfId="1" applyNumberFormat="1" applyFont="1" applyFill="1" applyBorder="1" applyAlignment="1" applyProtection="1">
      <alignment vertical="center"/>
    </xf>
    <xf numFmtId="9" fontId="32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6" fillId="4" borderId="0" xfId="2" applyNumberFormat="1" applyFont="1" applyFill="1" applyBorder="1" applyAlignment="1" applyProtection="1">
      <alignment vertical="center"/>
    </xf>
    <xf numFmtId="0" fontId="44" fillId="4" borderId="3" xfId="0" applyFont="1" applyFill="1" applyBorder="1" applyAlignment="1">
      <alignment horizontal="right" vertical="center"/>
    </xf>
    <xf numFmtId="3" fontId="43" fillId="0" borderId="0" xfId="0" applyNumberFormat="1" applyFont="1" applyAlignment="1">
      <alignment horizontal="left" vertical="center"/>
    </xf>
    <xf numFmtId="168" fontId="35" fillId="0" borderId="0" xfId="3" applyNumberFormat="1" applyFont="1" applyBorder="1" applyAlignment="1" applyProtection="1">
      <alignment horizontal="right" vertical="center"/>
    </xf>
    <xf numFmtId="0" fontId="42" fillId="0" borderId="0" xfId="0" applyFont="1" applyAlignment="1">
      <alignment vertical="center"/>
    </xf>
    <xf numFmtId="3" fontId="31" fillId="0" borderId="0" xfId="0" applyNumberFormat="1" applyFont="1" applyAlignment="1">
      <alignment vertical="center"/>
    </xf>
    <xf numFmtId="168" fontId="33" fillId="0" borderId="0" xfId="3" applyNumberFormat="1" applyFont="1" applyBorder="1" applyAlignment="1" applyProtection="1">
      <alignment vertical="center"/>
    </xf>
    <xf numFmtId="10" fontId="31" fillId="0" borderId="0" xfId="2" applyNumberFormat="1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168" fontId="38" fillId="0" borderId="0" xfId="3" applyNumberFormat="1" applyFont="1" applyBorder="1" applyAlignment="1" applyProtection="1">
      <alignment horizontal="right" vertical="center"/>
    </xf>
    <xf numFmtId="168" fontId="41" fillId="7" borderId="0" xfId="2" applyNumberFormat="1" applyFont="1" applyFill="1" applyBorder="1" applyAlignment="1" applyProtection="1">
      <alignment horizontal="right" vertical="center"/>
    </xf>
    <xf numFmtId="168" fontId="38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3" fontId="38" fillId="0" borderId="0" xfId="0" applyNumberFormat="1" applyFont="1" applyAlignment="1">
      <alignment horizontal="right" vertical="center"/>
    </xf>
    <xf numFmtId="3" fontId="22" fillId="0" borderId="0" xfId="0" applyNumberFormat="1" applyFont="1" applyAlignment="1">
      <alignment horizontal="left" vertical="center"/>
    </xf>
    <xf numFmtId="168" fontId="38" fillId="0" borderId="0" xfId="2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5" fillId="0" borderId="5" xfId="4" applyNumberFormat="1" applyFont="1" applyBorder="1" applyAlignment="1" applyProtection="1">
      <alignment horizontal="right" vertical="center"/>
    </xf>
    <xf numFmtId="170" fontId="35" fillId="0" borderId="6" xfId="4" applyNumberFormat="1" applyFont="1" applyBorder="1" applyAlignment="1" applyProtection="1">
      <alignment horizontal="right" vertical="center"/>
    </xf>
    <xf numFmtId="168" fontId="35" fillId="0" borderId="0" xfId="3" quotePrefix="1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20</xdr:row>
      <xdr:rowOff>0</xdr:rowOff>
    </xdr:from>
    <xdr:to>
      <xdr:col>6</xdr:col>
      <xdr:colOff>647700</xdr:colOff>
      <xdr:row>20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49</xdr:row>
      <xdr:rowOff>0</xdr:rowOff>
    </xdr:from>
    <xdr:to>
      <xdr:col>7</xdr:col>
      <xdr:colOff>66675</xdr:colOff>
      <xdr:row>49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20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+E13/$E$14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74" totalsRowShown="0" headerRowDxfId="23" headerRowBorderDxfId="22" tableBorderDxfId="21">
  <sortState xmlns:xlrd2="http://schemas.microsoft.com/office/spreadsheetml/2017/richdata2" ref="B13:F74">
    <sortCondition descending="1" ref="E13:E74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5" totalsRowShown="0" headerRowDxfId="20" headerRowBorderDxfId="19" tableBorderDxfId="18">
  <sortState xmlns:xlrd2="http://schemas.microsoft.com/office/spreadsheetml/2017/richdata2" ref="B13:F45">
    <sortCondition descending="1" ref="E13:E45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25:H49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+(G26-D26)/D26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48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0" t="s">
        <v>0</v>
      </c>
      <c r="B11" s="90"/>
      <c r="C11" s="90"/>
      <c r="D11" s="90"/>
      <c r="E11" s="90"/>
      <c r="F11" s="90"/>
      <c r="G11" s="90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7" t="s">
        <v>55</v>
      </c>
      <c r="D13" s="88"/>
      <c r="E13" s="8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89" t="s">
        <v>47</v>
      </c>
      <c r="D43" s="89"/>
      <c r="E43" s="89"/>
      <c r="F43" s="4"/>
      <c r="G43" s="4"/>
    </row>
    <row r="44" spans="1:7" ht="12.75" customHeight="1" x14ac:dyDescent="0.2">
      <c r="A44" s="4"/>
      <c r="B44" s="4"/>
      <c r="C44" s="89"/>
      <c r="D44" s="89"/>
      <c r="E44" s="8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1" t="s">
        <v>49</v>
      </c>
      <c r="B9" s="91"/>
      <c r="C9" s="91"/>
      <c r="D9" s="91"/>
      <c r="E9" s="91"/>
      <c r="F9" s="91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28/02/2026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3" t="s">
        <v>48</v>
      </c>
      <c r="C13" s="79">
        <v>46050</v>
      </c>
      <c r="D13" s="84">
        <v>2109</v>
      </c>
      <c r="E13" s="84">
        <v>176877</v>
      </c>
      <c r="F13" s="84">
        <v>2603</v>
      </c>
    </row>
    <row r="14" spans="1:6" ht="20.100000000000001" customHeight="1" x14ac:dyDescent="0.2">
      <c r="A14" s="31">
        <v>2</v>
      </c>
      <c r="B14" s="83" t="s">
        <v>56</v>
      </c>
      <c r="C14" s="79">
        <v>46056</v>
      </c>
      <c r="D14" s="84">
        <v>6132</v>
      </c>
      <c r="E14" s="84">
        <v>520868</v>
      </c>
      <c r="F14" s="84">
        <v>6756</v>
      </c>
    </row>
    <row r="15" spans="1:6" ht="20.100000000000001" customHeight="1" x14ac:dyDescent="0.2">
      <c r="A15" s="31">
        <v>3</v>
      </c>
      <c r="B15" s="83" t="s">
        <v>57</v>
      </c>
      <c r="C15" s="79">
        <v>46057</v>
      </c>
      <c r="D15" s="84">
        <v>2925</v>
      </c>
      <c r="E15" s="84">
        <v>236976</v>
      </c>
      <c r="F15" s="84">
        <v>3601</v>
      </c>
    </row>
    <row r="16" spans="1:6" ht="20.100000000000001" customHeight="1" x14ac:dyDescent="0.2">
      <c r="A16" s="31">
        <v>4</v>
      </c>
      <c r="B16" s="83" t="s">
        <v>58</v>
      </c>
      <c r="C16" s="79">
        <v>46064</v>
      </c>
      <c r="D16" s="84">
        <v>3835</v>
      </c>
      <c r="E16" s="84">
        <v>309979</v>
      </c>
      <c r="F16" s="84">
        <v>4676</v>
      </c>
    </row>
    <row r="17" spans="1:6" ht="20.100000000000001" customHeight="1" x14ac:dyDescent="0.2">
      <c r="A17" s="31">
        <v>5</v>
      </c>
      <c r="B17" s="83" t="s">
        <v>59</v>
      </c>
      <c r="C17" s="79">
        <v>46071</v>
      </c>
      <c r="D17" s="84">
        <v>6547</v>
      </c>
      <c r="E17" s="84">
        <v>575002</v>
      </c>
      <c r="F17" s="84">
        <v>6970</v>
      </c>
    </row>
    <row r="18" spans="1:6" ht="20.100000000000001" customHeight="1" x14ac:dyDescent="0.2">
      <c r="A18" s="31">
        <v>6</v>
      </c>
      <c r="B18" s="83" t="s">
        <v>60</v>
      </c>
      <c r="C18" s="79">
        <v>46071</v>
      </c>
      <c r="D18" s="84">
        <v>3355</v>
      </c>
      <c r="E18" s="84">
        <v>274853</v>
      </c>
      <c r="F18" s="84">
        <v>4034</v>
      </c>
    </row>
    <row r="19" spans="1:6" ht="20.100000000000001" customHeight="1" x14ac:dyDescent="0.2">
      <c r="A19" s="31">
        <v>7</v>
      </c>
      <c r="B19" s="83" t="s">
        <v>61</v>
      </c>
      <c r="C19" s="79">
        <v>46078</v>
      </c>
      <c r="D19" s="84">
        <v>4449</v>
      </c>
      <c r="E19" s="84">
        <v>353641</v>
      </c>
      <c r="F19" s="84">
        <v>5418</v>
      </c>
    </row>
    <row r="20" spans="1:6" ht="20.100000000000001" customHeight="1" x14ac:dyDescent="0.2">
      <c r="A20" s="70"/>
      <c r="B20" s="33"/>
      <c r="C20" s="34" t="s">
        <v>7</v>
      </c>
      <c r="D20" s="33">
        <f>SUM(D13:D19)</f>
        <v>29352</v>
      </c>
      <c r="E20" s="33">
        <f>SUM(E13:E19)</f>
        <v>2448196</v>
      </c>
      <c r="F20" s="34">
        <f>SUM(F13:F19)</f>
        <v>34058</v>
      </c>
    </row>
    <row r="21" spans="1:6" ht="20.100000000000001" customHeight="1" x14ac:dyDescent="0.2">
      <c r="A21" s="6"/>
      <c r="B21" s="6"/>
      <c r="C21" s="10"/>
      <c r="D21" s="11"/>
      <c r="E21" s="11"/>
      <c r="F21" s="9"/>
    </row>
    <row r="22" spans="1:6" ht="20.100000000000001" customHeight="1" x14ac:dyDescent="0.2">
      <c r="A22" s="6"/>
      <c r="B22" s="6"/>
      <c r="C22" s="10"/>
      <c r="D22" s="11"/>
      <c r="E22" s="11"/>
      <c r="F22" s="9"/>
    </row>
    <row r="23" spans="1:6" ht="20.100000000000001" customHeight="1" x14ac:dyDescent="0.2">
      <c r="D23" s="7"/>
    </row>
    <row r="24" spans="1:6" ht="20.100000000000001" customHeight="1" x14ac:dyDescent="0.2"/>
    <row r="25" spans="1:6" ht="20.100000000000001" customHeight="1" x14ac:dyDescent="0.2">
      <c r="D25" s="7"/>
    </row>
    <row r="26" spans="1:6" ht="20.100000000000001" customHeight="1" x14ac:dyDescent="0.2"/>
    <row r="27" spans="1:6" ht="20.100000000000001" customHeight="1" x14ac:dyDescent="0.2"/>
    <row r="28" spans="1:6" ht="20.100000000000001" customHeight="1" x14ac:dyDescent="0.2"/>
    <row r="29" spans="1:6" ht="20.100000000000001" customHeight="1" x14ac:dyDescent="0.2"/>
    <row r="30" spans="1:6" ht="20.100000000000001" customHeight="1" x14ac:dyDescent="0.2"/>
    <row r="31" spans="1:6" ht="20.100000000000001" customHeight="1" x14ac:dyDescent="0.2"/>
    <row r="32" spans="1:6" ht="20.100000000000001" customHeight="1" x14ac:dyDescent="0.2"/>
    <row r="33" spans="7:7" ht="20.100000000000001" customHeight="1" x14ac:dyDescent="0.2"/>
    <row r="34" spans="7:7" ht="20.100000000000001" customHeight="1" x14ac:dyDescent="0.2"/>
    <row r="35" spans="7:7" ht="20.100000000000001" customHeight="1" x14ac:dyDescent="0.2"/>
    <row r="36" spans="7:7" ht="20.100000000000001" customHeight="1" x14ac:dyDescent="0.2"/>
    <row r="37" spans="7:7" ht="20.100000000000001" customHeight="1" x14ac:dyDescent="0.2"/>
    <row r="38" spans="7:7" ht="20.100000000000001" customHeight="1" x14ac:dyDescent="0.2">
      <c r="G38" s="6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2" t="s">
        <v>50</v>
      </c>
      <c r="B9" s="92"/>
      <c r="C9" s="92"/>
      <c r="D9" s="92"/>
      <c r="E9" s="92"/>
      <c r="F9" s="92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28/02/2026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21</v>
      </c>
      <c r="C13" s="76">
        <v>16673</v>
      </c>
      <c r="D13" s="76">
        <v>1352326</v>
      </c>
      <c r="E13" s="76">
        <v>20333</v>
      </c>
      <c r="F13" s="78">
        <f>+E13/$E$15</f>
        <v>0.59697592483852024</v>
      </c>
      <c r="G13" s="5"/>
    </row>
    <row r="14" spans="1:7" ht="16.5" customHeight="1" x14ac:dyDescent="0.2">
      <c r="A14" s="32"/>
      <c r="B14" s="75" t="s">
        <v>62</v>
      </c>
      <c r="C14" s="76">
        <v>12679</v>
      </c>
      <c r="D14" s="76">
        <v>1095870</v>
      </c>
      <c r="E14" s="76">
        <v>13727</v>
      </c>
      <c r="F14" s="78">
        <f>+E14/$E$15</f>
        <v>0.40302407516147976</v>
      </c>
      <c r="G14" s="5"/>
    </row>
    <row r="15" spans="1:7" ht="16.5" customHeight="1" x14ac:dyDescent="0.2">
      <c r="A15" s="32"/>
      <c r="B15" s="63" t="s">
        <v>7</v>
      </c>
      <c r="C15" s="64">
        <f>SUM(C13:C14)</f>
        <v>29352</v>
      </c>
      <c r="D15" s="64">
        <f>SUM(D13:D14)</f>
        <v>2448196</v>
      </c>
      <c r="E15" s="64">
        <f>SUM(E13:E14)</f>
        <v>34060</v>
      </c>
      <c r="F15" s="65">
        <f>+E15/$E$15</f>
        <v>1</v>
      </c>
      <c r="G15" s="5"/>
    </row>
    <row r="16" spans="1:7" ht="16.5" customHeight="1" x14ac:dyDescent="0.2"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ignoredErrors>
    <ignoredError sqref="F13:F14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="110" zoomScaleNormal="11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2" t="s">
        <v>51</v>
      </c>
      <c r="C9" s="92"/>
      <c r="D9" s="92"/>
      <c r="E9" s="92"/>
      <c r="F9" s="92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28/02/2026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23</v>
      </c>
      <c r="C13" s="76">
        <v>4014</v>
      </c>
      <c r="D13" s="76">
        <v>308207</v>
      </c>
      <c r="E13" s="76">
        <v>4449</v>
      </c>
      <c r="F13" s="77">
        <f>+E13/$E$74</f>
        <v>0.1306262661851493</v>
      </c>
    </row>
    <row r="14" spans="2:7" s="28" customFormat="1" ht="20.100000000000001" customHeight="1" x14ac:dyDescent="0.2">
      <c r="B14" s="75" t="s">
        <v>22</v>
      </c>
      <c r="C14" s="76">
        <v>3284</v>
      </c>
      <c r="D14" s="76">
        <v>262061</v>
      </c>
      <c r="E14" s="76">
        <v>3910</v>
      </c>
      <c r="F14" s="77">
        <f t="shared" ref="F14:F73" si="0">+E14/$E$74</f>
        <v>0.1148007868698435</v>
      </c>
    </row>
    <row r="15" spans="2:7" s="28" customFormat="1" ht="20.100000000000001" customHeight="1" x14ac:dyDescent="0.2">
      <c r="B15" s="75" t="s">
        <v>24</v>
      </c>
      <c r="C15" s="76">
        <v>2769</v>
      </c>
      <c r="D15" s="76">
        <v>222513</v>
      </c>
      <c r="E15" s="76">
        <v>3134</v>
      </c>
      <c r="F15" s="77">
        <f t="shared" si="0"/>
        <v>9.2016794386212158E-2</v>
      </c>
    </row>
    <row r="16" spans="2:7" s="28" customFormat="1" ht="20.100000000000001" customHeight="1" x14ac:dyDescent="0.2">
      <c r="B16" s="75" t="s">
        <v>26</v>
      </c>
      <c r="C16" s="76">
        <v>2246</v>
      </c>
      <c r="D16" s="76">
        <v>183316</v>
      </c>
      <c r="E16" s="76">
        <v>2664</v>
      </c>
      <c r="F16" s="77">
        <f t="shared" si="0"/>
        <v>7.8217211309785956E-2</v>
      </c>
    </row>
    <row r="17" spans="2:6" s="28" customFormat="1" ht="20.100000000000001" customHeight="1" x14ac:dyDescent="0.2">
      <c r="B17" s="75" t="s">
        <v>30</v>
      </c>
      <c r="C17" s="76">
        <v>2115</v>
      </c>
      <c r="D17" s="76">
        <v>189692</v>
      </c>
      <c r="E17" s="76">
        <v>2353</v>
      </c>
      <c r="F17" s="77">
        <f t="shared" si="0"/>
        <v>6.9085997827299683E-2</v>
      </c>
    </row>
    <row r="18" spans="2:6" s="28" customFormat="1" ht="20.100000000000001" customHeight="1" x14ac:dyDescent="0.2">
      <c r="B18" s="75" t="s">
        <v>25</v>
      </c>
      <c r="C18" s="76">
        <v>1454</v>
      </c>
      <c r="D18" s="76">
        <v>139615</v>
      </c>
      <c r="E18" s="76">
        <v>1790</v>
      </c>
      <c r="F18" s="77">
        <f t="shared" si="0"/>
        <v>5.255585895064447E-2</v>
      </c>
    </row>
    <row r="19" spans="2:6" s="28" customFormat="1" ht="20.100000000000001" customHeight="1" x14ac:dyDescent="0.2">
      <c r="B19" s="75" t="s">
        <v>28</v>
      </c>
      <c r="C19" s="76">
        <v>1469</v>
      </c>
      <c r="D19" s="76">
        <v>103708</v>
      </c>
      <c r="E19" s="76">
        <v>1663</v>
      </c>
      <c r="F19" s="77">
        <f t="shared" si="0"/>
        <v>4.8827035438503773E-2</v>
      </c>
    </row>
    <row r="20" spans="2:6" s="28" customFormat="1" ht="20.100000000000001" customHeight="1" x14ac:dyDescent="0.2">
      <c r="B20" s="75" t="s">
        <v>33</v>
      </c>
      <c r="C20" s="76">
        <v>1160</v>
      </c>
      <c r="D20" s="76">
        <v>109880</v>
      </c>
      <c r="E20" s="76">
        <v>1460</v>
      </c>
      <c r="F20" s="77">
        <f t="shared" si="0"/>
        <v>4.2866789982089905E-2</v>
      </c>
    </row>
    <row r="21" spans="2:6" s="28" customFormat="1" ht="20.100000000000001" customHeight="1" x14ac:dyDescent="0.2">
      <c r="B21" s="75" t="s">
        <v>29</v>
      </c>
      <c r="C21" s="76">
        <v>1084</v>
      </c>
      <c r="D21" s="76">
        <v>96034</v>
      </c>
      <c r="E21" s="76">
        <v>1295</v>
      </c>
      <c r="F21" s="77">
        <f t="shared" si="0"/>
        <v>3.8022255497812622E-2</v>
      </c>
    </row>
    <row r="22" spans="2:6" s="28" customFormat="1" ht="20.100000000000001" customHeight="1" x14ac:dyDescent="0.2">
      <c r="B22" s="75" t="s">
        <v>31</v>
      </c>
      <c r="C22" s="76">
        <v>1011</v>
      </c>
      <c r="D22" s="76">
        <v>63745</v>
      </c>
      <c r="E22" s="76">
        <v>1250</v>
      </c>
      <c r="F22" s="77">
        <f t="shared" si="0"/>
        <v>3.6701018820282448E-2</v>
      </c>
    </row>
    <row r="23" spans="2:6" s="28" customFormat="1" ht="20.100000000000001" customHeight="1" x14ac:dyDescent="0.2">
      <c r="B23" s="75" t="s">
        <v>32</v>
      </c>
      <c r="C23" s="76">
        <v>943</v>
      </c>
      <c r="D23" s="76">
        <v>70737</v>
      </c>
      <c r="E23" s="76">
        <v>1196</v>
      </c>
      <c r="F23" s="77">
        <f t="shared" si="0"/>
        <v>3.5115534807246246E-2</v>
      </c>
    </row>
    <row r="24" spans="2:6" s="28" customFormat="1" ht="20.100000000000001" customHeight="1" x14ac:dyDescent="0.2">
      <c r="B24" s="75" t="s">
        <v>63</v>
      </c>
      <c r="C24" s="76">
        <v>771</v>
      </c>
      <c r="D24" s="76">
        <v>50921</v>
      </c>
      <c r="E24" s="76">
        <v>946</v>
      </c>
      <c r="F24" s="77">
        <f t="shared" si="0"/>
        <v>2.7775331043189758E-2</v>
      </c>
    </row>
    <row r="25" spans="2:6" s="28" customFormat="1" ht="20.100000000000001" customHeight="1" x14ac:dyDescent="0.2">
      <c r="B25" s="75" t="s">
        <v>27</v>
      </c>
      <c r="C25" s="76">
        <v>700</v>
      </c>
      <c r="D25" s="76">
        <v>67459</v>
      </c>
      <c r="E25" s="76">
        <v>785</v>
      </c>
      <c r="F25" s="77">
        <f t="shared" si="0"/>
        <v>2.3048239819137378E-2</v>
      </c>
    </row>
    <row r="26" spans="2:6" s="28" customFormat="1" ht="20.100000000000001" customHeight="1" x14ac:dyDescent="0.2">
      <c r="B26" s="75" t="s">
        <v>64</v>
      </c>
      <c r="C26" s="76">
        <v>664</v>
      </c>
      <c r="D26" s="76">
        <v>54575</v>
      </c>
      <c r="E26" s="76">
        <v>753</v>
      </c>
      <c r="F26" s="77">
        <f t="shared" si="0"/>
        <v>2.2108693737338148E-2</v>
      </c>
    </row>
    <row r="27" spans="2:6" s="28" customFormat="1" ht="20.100000000000001" customHeight="1" x14ac:dyDescent="0.2">
      <c r="B27" s="75" t="s">
        <v>34</v>
      </c>
      <c r="C27" s="76">
        <v>460</v>
      </c>
      <c r="D27" s="76">
        <v>34880</v>
      </c>
      <c r="E27" s="76">
        <v>583</v>
      </c>
      <c r="F27" s="77">
        <f t="shared" si="0"/>
        <v>1.7117355177779736E-2</v>
      </c>
    </row>
    <row r="28" spans="2:6" s="28" customFormat="1" ht="20.100000000000001" customHeight="1" x14ac:dyDescent="0.2">
      <c r="B28" s="75" t="s">
        <v>65</v>
      </c>
      <c r="C28" s="76">
        <v>517</v>
      </c>
      <c r="D28" s="76">
        <v>42840</v>
      </c>
      <c r="E28" s="76">
        <v>568</v>
      </c>
      <c r="F28" s="77">
        <f t="shared" si="0"/>
        <v>1.6676942951936346E-2</v>
      </c>
    </row>
    <row r="29" spans="2:6" s="28" customFormat="1" ht="20.100000000000001" customHeight="1" x14ac:dyDescent="0.2">
      <c r="B29" s="75" t="s">
        <v>66</v>
      </c>
      <c r="C29" s="76">
        <v>363</v>
      </c>
      <c r="D29" s="76">
        <v>33989</v>
      </c>
      <c r="E29" s="76">
        <v>395</v>
      </c>
      <c r="F29" s="77">
        <f t="shared" si="0"/>
        <v>1.1597521947209255E-2</v>
      </c>
    </row>
    <row r="30" spans="2:6" s="28" customFormat="1" ht="20.100000000000001" customHeight="1" x14ac:dyDescent="0.2">
      <c r="B30" s="75" t="s">
        <v>67</v>
      </c>
      <c r="C30" s="76">
        <v>340</v>
      </c>
      <c r="D30" s="76">
        <v>33251</v>
      </c>
      <c r="E30" s="76">
        <v>394</v>
      </c>
      <c r="F30" s="77">
        <f t="shared" si="0"/>
        <v>1.1568161132153029E-2</v>
      </c>
    </row>
    <row r="31" spans="2:6" s="28" customFormat="1" ht="20.100000000000001" customHeight="1" x14ac:dyDescent="0.2">
      <c r="B31" s="75" t="s">
        <v>35</v>
      </c>
      <c r="C31" s="76">
        <v>266</v>
      </c>
      <c r="D31" s="76">
        <v>23904</v>
      </c>
      <c r="E31" s="76">
        <v>332</v>
      </c>
      <c r="F31" s="77">
        <f t="shared" si="0"/>
        <v>9.7477905986670197E-3</v>
      </c>
    </row>
    <row r="32" spans="2:6" s="28" customFormat="1" ht="20.100000000000001" customHeight="1" x14ac:dyDescent="0.2">
      <c r="B32" s="75" t="s">
        <v>68</v>
      </c>
      <c r="C32" s="76">
        <v>279</v>
      </c>
      <c r="D32" s="76">
        <v>24619</v>
      </c>
      <c r="E32" s="76">
        <v>307</v>
      </c>
      <c r="F32" s="77">
        <f t="shared" si="0"/>
        <v>9.0137702222613698E-3</v>
      </c>
    </row>
    <row r="33" spans="2:6" s="28" customFormat="1" ht="20.100000000000001" customHeight="1" x14ac:dyDescent="0.2">
      <c r="B33" s="75" t="s">
        <v>69</v>
      </c>
      <c r="C33" s="76">
        <v>264</v>
      </c>
      <c r="D33" s="76">
        <v>21344</v>
      </c>
      <c r="E33" s="76">
        <v>260</v>
      </c>
      <c r="F33" s="77">
        <f t="shared" si="0"/>
        <v>7.6338119146187496E-3</v>
      </c>
    </row>
    <row r="34" spans="2:6" s="28" customFormat="1" ht="20.100000000000001" customHeight="1" x14ac:dyDescent="0.2">
      <c r="B34" s="75" t="s">
        <v>70</v>
      </c>
      <c r="C34" s="76">
        <v>200</v>
      </c>
      <c r="D34" s="76">
        <v>16000</v>
      </c>
      <c r="E34" s="76">
        <v>256</v>
      </c>
      <c r="F34" s="77">
        <f t="shared" si="0"/>
        <v>7.5163686543938462E-3</v>
      </c>
    </row>
    <row r="35" spans="2:6" s="28" customFormat="1" ht="20.100000000000001" customHeight="1" x14ac:dyDescent="0.2">
      <c r="B35" s="75" t="s">
        <v>71</v>
      </c>
      <c r="C35" s="76">
        <v>200</v>
      </c>
      <c r="D35" s="76">
        <v>23505</v>
      </c>
      <c r="E35" s="76">
        <v>242</v>
      </c>
      <c r="F35" s="77">
        <f t="shared" si="0"/>
        <v>7.1053172436066825E-3</v>
      </c>
    </row>
    <row r="36" spans="2:6" s="28" customFormat="1" ht="20.100000000000001" customHeight="1" x14ac:dyDescent="0.2">
      <c r="B36" s="75" t="s">
        <v>72</v>
      </c>
      <c r="C36" s="76">
        <v>180</v>
      </c>
      <c r="D36" s="76">
        <v>22103</v>
      </c>
      <c r="E36" s="76">
        <v>232</v>
      </c>
      <c r="F36" s="77">
        <f t="shared" si="0"/>
        <v>6.8117090930444229E-3</v>
      </c>
    </row>
    <row r="37" spans="2:6" s="28" customFormat="1" ht="20.100000000000001" customHeight="1" x14ac:dyDescent="0.2">
      <c r="B37" s="75" t="s">
        <v>73</v>
      </c>
      <c r="C37" s="76">
        <v>209</v>
      </c>
      <c r="D37" s="76">
        <v>17815</v>
      </c>
      <c r="E37" s="76">
        <v>220</v>
      </c>
      <c r="F37" s="77">
        <f t="shared" si="0"/>
        <v>6.4593793123697112E-3</v>
      </c>
    </row>
    <row r="38" spans="2:6" s="28" customFormat="1" ht="20.100000000000001" customHeight="1" x14ac:dyDescent="0.2">
      <c r="B38" s="75" t="s">
        <v>74</v>
      </c>
      <c r="C38" s="76">
        <v>180</v>
      </c>
      <c r="D38" s="76">
        <v>21901</v>
      </c>
      <c r="E38" s="76">
        <v>216</v>
      </c>
      <c r="F38" s="77">
        <f t="shared" si="0"/>
        <v>6.3419360521448078E-3</v>
      </c>
    </row>
    <row r="39" spans="2:6" s="28" customFormat="1" ht="20.100000000000001" customHeight="1" x14ac:dyDescent="0.2">
      <c r="B39" s="75" t="s">
        <v>75</v>
      </c>
      <c r="C39" s="76">
        <v>192</v>
      </c>
      <c r="D39" s="76">
        <v>13776</v>
      </c>
      <c r="E39" s="76">
        <v>210</v>
      </c>
      <c r="F39" s="77">
        <f t="shared" si="0"/>
        <v>6.1657711618074516E-3</v>
      </c>
    </row>
    <row r="40" spans="2:6" s="28" customFormat="1" ht="20.100000000000001" customHeight="1" x14ac:dyDescent="0.2">
      <c r="B40" s="75" t="s">
        <v>76</v>
      </c>
      <c r="C40" s="76">
        <v>186</v>
      </c>
      <c r="D40" s="76">
        <v>14605</v>
      </c>
      <c r="E40" s="76">
        <v>198</v>
      </c>
      <c r="F40" s="77">
        <f t="shared" si="0"/>
        <v>5.8134413811327399E-3</v>
      </c>
    </row>
    <row r="41" spans="2:6" s="28" customFormat="1" ht="20.100000000000001" customHeight="1" x14ac:dyDescent="0.2">
      <c r="B41" s="75" t="s">
        <v>77</v>
      </c>
      <c r="C41" s="76">
        <v>173</v>
      </c>
      <c r="D41" s="76">
        <v>13888</v>
      </c>
      <c r="E41" s="76">
        <v>184</v>
      </c>
      <c r="F41" s="77">
        <f t="shared" si="0"/>
        <v>5.402389970345577E-3</v>
      </c>
    </row>
    <row r="42" spans="2:6" s="28" customFormat="1" ht="20.100000000000001" customHeight="1" x14ac:dyDescent="0.2">
      <c r="B42" s="75" t="s">
        <v>78</v>
      </c>
      <c r="C42" s="76">
        <v>180</v>
      </c>
      <c r="D42" s="76">
        <v>20280</v>
      </c>
      <c r="E42" s="76">
        <v>179</v>
      </c>
      <c r="F42" s="77">
        <f t="shared" si="0"/>
        <v>5.2555858950644472E-3</v>
      </c>
    </row>
    <row r="43" spans="2:6" s="28" customFormat="1" ht="20.100000000000001" customHeight="1" x14ac:dyDescent="0.2">
      <c r="B43" s="75" t="s">
        <v>79</v>
      </c>
      <c r="C43" s="76">
        <v>120</v>
      </c>
      <c r="D43" s="76">
        <v>14400</v>
      </c>
      <c r="E43" s="76">
        <v>139</v>
      </c>
      <c r="F43" s="77">
        <f t="shared" si="0"/>
        <v>4.0811532928154088E-3</v>
      </c>
    </row>
    <row r="44" spans="2:6" s="28" customFormat="1" ht="20.100000000000001" customHeight="1" x14ac:dyDescent="0.2">
      <c r="B44" s="75" t="s">
        <v>80</v>
      </c>
      <c r="C44" s="76">
        <v>105</v>
      </c>
      <c r="D44" s="76">
        <v>8855</v>
      </c>
      <c r="E44" s="76">
        <v>121</v>
      </c>
      <c r="F44" s="77">
        <f t="shared" si="0"/>
        <v>3.5526586218033412E-3</v>
      </c>
    </row>
    <row r="45" spans="2:6" s="28" customFormat="1" ht="20.100000000000001" customHeight="1" x14ac:dyDescent="0.2">
      <c r="B45" s="75" t="s">
        <v>81</v>
      </c>
      <c r="C45" s="76">
        <v>80</v>
      </c>
      <c r="D45" s="76">
        <v>9600</v>
      </c>
      <c r="E45" s="76">
        <v>89</v>
      </c>
      <c r="F45" s="77">
        <f t="shared" si="0"/>
        <v>2.6131125400041103E-3</v>
      </c>
    </row>
    <row r="46" spans="2:6" s="28" customFormat="1" ht="20.100000000000001" customHeight="1" x14ac:dyDescent="0.2">
      <c r="B46" s="75" t="s">
        <v>82</v>
      </c>
      <c r="C46" s="76">
        <v>82</v>
      </c>
      <c r="D46" s="76">
        <v>5208</v>
      </c>
      <c r="E46" s="76">
        <v>88</v>
      </c>
      <c r="F46" s="77">
        <f t="shared" si="0"/>
        <v>2.5837517249478847E-3</v>
      </c>
    </row>
    <row r="47" spans="2:6" s="28" customFormat="1" ht="20.100000000000001" customHeight="1" x14ac:dyDescent="0.2">
      <c r="B47" s="75" t="s">
        <v>83</v>
      </c>
      <c r="C47" s="76">
        <v>69</v>
      </c>
      <c r="D47" s="76">
        <v>4116</v>
      </c>
      <c r="E47" s="76">
        <v>78</v>
      </c>
      <c r="F47" s="77">
        <f t="shared" si="0"/>
        <v>2.2901435743856251E-3</v>
      </c>
    </row>
    <row r="48" spans="2:6" s="28" customFormat="1" ht="20.100000000000001" customHeight="1" x14ac:dyDescent="0.2">
      <c r="B48" s="75" t="s">
        <v>84</v>
      </c>
      <c r="C48" s="76">
        <v>60</v>
      </c>
      <c r="D48" s="76">
        <v>5535</v>
      </c>
      <c r="E48" s="76">
        <v>77</v>
      </c>
      <c r="F48" s="77">
        <f t="shared" si="0"/>
        <v>2.2607827593293991E-3</v>
      </c>
    </row>
    <row r="49" spans="2:6" s="28" customFormat="1" ht="20.100000000000001" customHeight="1" x14ac:dyDescent="0.2">
      <c r="B49" s="75" t="s">
        <v>85</v>
      </c>
      <c r="C49" s="76">
        <v>80</v>
      </c>
      <c r="D49" s="76">
        <v>7600</v>
      </c>
      <c r="E49" s="76">
        <v>67</v>
      </c>
      <c r="F49" s="77">
        <f t="shared" si="0"/>
        <v>1.9671746087671395E-3</v>
      </c>
    </row>
    <row r="50" spans="2:6" s="28" customFormat="1" ht="20.100000000000001" customHeight="1" x14ac:dyDescent="0.2">
      <c r="B50" s="75" t="s">
        <v>86</v>
      </c>
      <c r="C50" s="76">
        <v>60</v>
      </c>
      <c r="D50" s="76">
        <v>6840</v>
      </c>
      <c r="E50" s="76">
        <v>62</v>
      </c>
      <c r="F50" s="77">
        <f t="shared" si="0"/>
        <v>1.8203705334860095E-3</v>
      </c>
    </row>
    <row r="51" spans="2:6" s="28" customFormat="1" ht="20.100000000000001" customHeight="1" x14ac:dyDescent="0.2">
      <c r="B51" s="75" t="s">
        <v>87</v>
      </c>
      <c r="C51" s="76">
        <v>60</v>
      </c>
      <c r="D51" s="76">
        <v>6840</v>
      </c>
      <c r="E51" s="76">
        <v>59</v>
      </c>
      <c r="F51" s="77">
        <f t="shared" si="0"/>
        <v>1.7322880883173318E-3</v>
      </c>
    </row>
    <row r="52" spans="2:6" s="28" customFormat="1" ht="20.100000000000001" customHeight="1" x14ac:dyDescent="0.2">
      <c r="B52" s="75" t="s">
        <v>88</v>
      </c>
      <c r="C52" s="76">
        <v>60</v>
      </c>
      <c r="D52" s="76">
        <v>6480</v>
      </c>
      <c r="E52" s="76">
        <v>57</v>
      </c>
      <c r="F52" s="77">
        <f t="shared" si="0"/>
        <v>1.6735664582048797E-3</v>
      </c>
    </row>
    <row r="53" spans="2:6" s="28" customFormat="1" ht="20.100000000000001" customHeight="1" x14ac:dyDescent="0.2">
      <c r="B53" s="75" t="s">
        <v>89</v>
      </c>
      <c r="C53" s="76">
        <v>40</v>
      </c>
      <c r="D53" s="76">
        <v>5328</v>
      </c>
      <c r="E53" s="76">
        <v>57</v>
      </c>
      <c r="F53" s="77">
        <f t="shared" si="0"/>
        <v>1.6735664582048797E-3</v>
      </c>
    </row>
    <row r="54" spans="2:6" s="28" customFormat="1" ht="20.100000000000001" customHeight="1" x14ac:dyDescent="0.2">
      <c r="B54" s="75" t="s">
        <v>90</v>
      </c>
      <c r="C54" s="76">
        <v>40</v>
      </c>
      <c r="D54" s="76">
        <v>4000</v>
      </c>
      <c r="E54" s="76">
        <v>56</v>
      </c>
      <c r="F54" s="77">
        <f t="shared" si="0"/>
        <v>1.6442056431486538E-3</v>
      </c>
    </row>
    <row r="55" spans="2:6" s="28" customFormat="1" ht="20.100000000000001" customHeight="1" x14ac:dyDescent="0.2">
      <c r="B55" s="75" t="s">
        <v>91</v>
      </c>
      <c r="C55" s="76">
        <v>60</v>
      </c>
      <c r="D55" s="76">
        <v>6480</v>
      </c>
      <c r="E55" s="76">
        <v>55</v>
      </c>
      <c r="F55" s="77">
        <f t="shared" si="0"/>
        <v>1.6148448280924278E-3</v>
      </c>
    </row>
    <row r="56" spans="2:6" s="28" customFormat="1" ht="20.100000000000001" customHeight="1" x14ac:dyDescent="0.2">
      <c r="B56" s="75" t="s">
        <v>92</v>
      </c>
      <c r="C56" s="76">
        <v>42</v>
      </c>
      <c r="D56" s="76">
        <v>2646</v>
      </c>
      <c r="E56" s="76">
        <v>54</v>
      </c>
      <c r="F56" s="77">
        <f t="shared" si="0"/>
        <v>1.585484013036202E-3</v>
      </c>
    </row>
    <row r="57" spans="2:6" s="28" customFormat="1" ht="20.100000000000001" customHeight="1" x14ac:dyDescent="0.2">
      <c r="B57" s="75" t="s">
        <v>93</v>
      </c>
      <c r="C57" s="76">
        <v>40</v>
      </c>
      <c r="D57" s="76">
        <v>5120</v>
      </c>
      <c r="E57" s="76">
        <v>54</v>
      </c>
      <c r="F57" s="77">
        <f t="shared" si="0"/>
        <v>1.585484013036202E-3</v>
      </c>
    </row>
    <row r="58" spans="2:6" s="28" customFormat="1" ht="20.100000000000001" customHeight="1" x14ac:dyDescent="0.2">
      <c r="B58" s="75" t="s">
        <v>94</v>
      </c>
      <c r="C58" s="76">
        <v>60</v>
      </c>
      <c r="D58" s="76">
        <v>6172</v>
      </c>
      <c r="E58" s="76">
        <v>52</v>
      </c>
      <c r="F58" s="77">
        <f t="shared" si="0"/>
        <v>1.5267623829237499E-3</v>
      </c>
    </row>
    <row r="59" spans="2:6" s="28" customFormat="1" ht="20.100000000000001" customHeight="1" x14ac:dyDescent="0.2">
      <c r="B59" s="75" t="s">
        <v>95</v>
      </c>
      <c r="C59" s="76">
        <v>40</v>
      </c>
      <c r="D59" s="76">
        <v>3702</v>
      </c>
      <c r="E59" s="76">
        <v>52</v>
      </c>
      <c r="F59" s="77">
        <f t="shared" si="0"/>
        <v>1.5267623829237499E-3</v>
      </c>
    </row>
    <row r="60" spans="2:6" s="28" customFormat="1" ht="20.100000000000001" customHeight="1" x14ac:dyDescent="0.2">
      <c r="B60" s="75" t="s">
        <v>96</v>
      </c>
      <c r="C60" s="76">
        <v>60</v>
      </c>
      <c r="D60" s="76">
        <v>5400</v>
      </c>
      <c r="E60" s="76">
        <v>49</v>
      </c>
      <c r="F60" s="77">
        <f t="shared" si="0"/>
        <v>1.4386799377550722E-3</v>
      </c>
    </row>
    <row r="61" spans="2:6" s="28" customFormat="1" ht="20.100000000000001" customHeight="1" x14ac:dyDescent="0.2">
      <c r="B61" s="75" t="s">
        <v>97</v>
      </c>
      <c r="C61" s="76">
        <v>40</v>
      </c>
      <c r="D61" s="76">
        <v>4800</v>
      </c>
      <c r="E61" s="76">
        <v>48</v>
      </c>
      <c r="F61" s="77">
        <f t="shared" si="0"/>
        <v>1.4093191226988461E-3</v>
      </c>
    </row>
    <row r="62" spans="2:6" s="28" customFormat="1" ht="20.100000000000001" customHeight="1" x14ac:dyDescent="0.2">
      <c r="B62" s="75" t="s">
        <v>98</v>
      </c>
      <c r="C62" s="76">
        <v>40</v>
      </c>
      <c r="D62" s="76">
        <v>4560</v>
      </c>
      <c r="E62" s="76">
        <v>40</v>
      </c>
      <c r="F62" s="77">
        <f t="shared" si="0"/>
        <v>1.1744326022490384E-3</v>
      </c>
    </row>
    <row r="63" spans="2:6" s="28" customFormat="1" ht="20.100000000000001" customHeight="1" x14ac:dyDescent="0.2">
      <c r="B63" s="75" t="s">
        <v>99</v>
      </c>
      <c r="C63" s="76">
        <v>40</v>
      </c>
      <c r="D63" s="76">
        <v>4560</v>
      </c>
      <c r="E63" s="76">
        <v>39</v>
      </c>
      <c r="F63" s="77">
        <f t="shared" si="0"/>
        <v>1.1450717871928126E-3</v>
      </c>
    </row>
    <row r="64" spans="2:6" s="28" customFormat="1" ht="20.100000000000001" customHeight="1" x14ac:dyDescent="0.2">
      <c r="B64" s="75" t="s">
        <v>100</v>
      </c>
      <c r="C64" s="76">
        <v>20</v>
      </c>
      <c r="D64" s="76">
        <v>1440</v>
      </c>
      <c r="E64" s="76">
        <v>29</v>
      </c>
      <c r="F64" s="77">
        <f t="shared" si="0"/>
        <v>8.5146363663055286E-4</v>
      </c>
    </row>
    <row r="65" spans="2:6" s="28" customFormat="1" ht="20.100000000000001" customHeight="1" x14ac:dyDescent="0.2">
      <c r="B65" s="75" t="s">
        <v>101</v>
      </c>
      <c r="C65" s="76">
        <v>21</v>
      </c>
      <c r="D65" s="76">
        <v>1323</v>
      </c>
      <c r="E65" s="76">
        <v>27</v>
      </c>
      <c r="F65" s="77">
        <f t="shared" si="0"/>
        <v>7.9274200651810098E-4</v>
      </c>
    </row>
    <row r="66" spans="2:6" s="28" customFormat="1" ht="20.100000000000001" customHeight="1" x14ac:dyDescent="0.2">
      <c r="B66" s="75" t="s">
        <v>102</v>
      </c>
      <c r="C66" s="76">
        <v>20</v>
      </c>
      <c r="D66" s="76">
        <v>1925</v>
      </c>
      <c r="E66" s="76">
        <v>27</v>
      </c>
      <c r="F66" s="77">
        <f t="shared" si="0"/>
        <v>7.9274200651810098E-4</v>
      </c>
    </row>
    <row r="67" spans="2:6" s="28" customFormat="1" ht="20.100000000000001" customHeight="1" x14ac:dyDescent="0.2">
      <c r="B67" s="75" t="s">
        <v>103</v>
      </c>
      <c r="C67" s="76">
        <v>20</v>
      </c>
      <c r="D67" s="76">
        <v>2400</v>
      </c>
      <c r="E67" s="76">
        <v>26</v>
      </c>
      <c r="F67" s="77">
        <f t="shared" si="0"/>
        <v>7.6338119146187493E-4</v>
      </c>
    </row>
    <row r="68" spans="2:6" s="28" customFormat="1" ht="20.100000000000001" customHeight="1" x14ac:dyDescent="0.2">
      <c r="B68" s="75" t="s">
        <v>104</v>
      </c>
      <c r="C68" s="76">
        <v>20</v>
      </c>
      <c r="D68" s="76">
        <v>2483</v>
      </c>
      <c r="E68" s="76">
        <v>25</v>
      </c>
      <c r="F68" s="77">
        <f t="shared" si="0"/>
        <v>7.34020376405649E-4</v>
      </c>
    </row>
    <row r="69" spans="2:6" s="28" customFormat="1" ht="20.100000000000001" customHeight="1" x14ac:dyDescent="0.2">
      <c r="B69" s="75" t="s">
        <v>105</v>
      </c>
      <c r="C69" s="76">
        <v>20</v>
      </c>
      <c r="D69" s="76">
        <v>2400</v>
      </c>
      <c r="E69" s="76">
        <v>24</v>
      </c>
      <c r="F69" s="77">
        <f t="shared" si="0"/>
        <v>7.0465956134942306E-4</v>
      </c>
    </row>
    <row r="70" spans="2:6" s="28" customFormat="1" ht="20.100000000000001" customHeight="1" x14ac:dyDescent="0.2">
      <c r="B70" s="75" t="s">
        <v>106</v>
      </c>
      <c r="C70" s="76">
        <v>20</v>
      </c>
      <c r="D70" s="76">
        <v>1260</v>
      </c>
      <c r="E70" s="76">
        <v>24</v>
      </c>
      <c r="F70" s="77">
        <f t="shared" si="0"/>
        <v>7.0465956134942306E-4</v>
      </c>
    </row>
    <row r="71" spans="2:6" s="28" customFormat="1" ht="20.100000000000001" customHeight="1" x14ac:dyDescent="0.2">
      <c r="B71" s="75" t="s">
        <v>107</v>
      </c>
      <c r="C71" s="76">
        <v>20</v>
      </c>
      <c r="D71" s="76">
        <v>1120</v>
      </c>
      <c r="E71" s="76">
        <v>23</v>
      </c>
      <c r="F71" s="77">
        <f t="shared" si="0"/>
        <v>6.7529874629319712E-4</v>
      </c>
    </row>
    <row r="72" spans="2:6" s="28" customFormat="1" ht="20.100000000000001" customHeight="1" x14ac:dyDescent="0.2">
      <c r="B72" s="75" t="s">
        <v>108</v>
      </c>
      <c r="C72" s="76">
        <v>20</v>
      </c>
      <c r="D72" s="76">
        <v>2280</v>
      </c>
      <c r="E72" s="76">
        <v>19</v>
      </c>
      <c r="F72" s="77">
        <f t="shared" si="0"/>
        <v>5.5785548606829326E-4</v>
      </c>
    </row>
    <row r="73" spans="2:6" s="28" customFormat="1" ht="20.100000000000001" customHeight="1" x14ac:dyDescent="0.2">
      <c r="B73" s="75" t="s">
        <v>109</v>
      </c>
      <c r="C73" s="76">
        <v>20</v>
      </c>
      <c r="D73" s="76">
        <v>2160</v>
      </c>
      <c r="E73" s="76">
        <v>18</v>
      </c>
      <c r="F73" s="77">
        <f t="shared" si="0"/>
        <v>5.2849467101206732E-4</v>
      </c>
    </row>
    <row r="74" spans="2:6" s="28" customFormat="1" ht="20.100000000000001" customHeight="1" x14ac:dyDescent="0.2">
      <c r="B74" s="60"/>
      <c r="C74" s="61">
        <f>SUBTOTAL(109,C13:C73)</f>
        <v>29352</v>
      </c>
      <c r="D74" s="61">
        <f>SUBTOTAL(109,D13:D73)</f>
        <v>2448196</v>
      </c>
      <c r="E74" s="61">
        <f>SUBTOTAL(109,E13:E73)</f>
        <v>34059</v>
      </c>
      <c r="F74" s="62">
        <f>SUBTOTAL(109,F13:F73)</f>
        <v>0.99999999999999989</v>
      </c>
    </row>
    <row r="75" spans="2:6" s="28" customFormat="1" ht="20.100000000000001" customHeight="1" x14ac:dyDescent="0.2">
      <c r="B75"/>
      <c r="C75"/>
      <c r="D75"/>
      <c r="E75"/>
      <c r="F75"/>
    </row>
    <row r="76" spans="2:6" s="28" customFormat="1" ht="20.100000000000001" customHeight="1" x14ac:dyDescent="0.2">
      <c r="B76"/>
      <c r="C76"/>
      <c r="D76"/>
      <c r="E76"/>
      <c r="F76"/>
    </row>
    <row r="77" spans="2:6" s="28" customFormat="1" ht="20.100000000000001" customHeight="1" x14ac:dyDescent="0.2">
      <c r="B77"/>
      <c r="C77"/>
      <c r="D77"/>
      <c r="E77"/>
      <c r="F77"/>
    </row>
    <row r="78" spans="2:6" s="28" customFormat="1" ht="20.100000000000001" customHeight="1" x14ac:dyDescent="0.2">
      <c r="B78"/>
      <c r="C78"/>
      <c r="D78"/>
      <c r="E78"/>
      <c r="F78"/>
    </row>
    <row r="79" spans="2:6" s="28" customFormat="1" ht="20.100000000000001" customHeight="1" x14ac:dyDescent="0.2">
      <c r="B79"/>
      <c r="C79"/>
      <c r="D79"/>
      <c r="E79"/>
      <c r="F79"/>
    </row>
    <row r="80" spans="2:6" s="28" customFormat="1" ht="20.100000000000001" customHeight="1" x14ac:dyDescent="0.2">
      <c r="B80"/>
      <c r="C80"/>
      <c r="D80"/>
      <c r="E80"/>
      <c r="F80"/>
    </row>
    <row r="81" ht="20.100000000000001" customHeight="1" x14ac:dyDescent="0.2"/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74 F13 F14:F73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2" t="s">
        <v>52</v>
      </c>
      <c r="C9" s="92"/>
      <c r="D9" s="92"/>
      <c r="E9" s="92"/>
      <c r="F9" s="92"/>
    </row>
    <row r="10" spans="2:7" s="3" customFormat="1" ht="12.75" customHeight="1" x14ac:dyDescent="0.2">
      <c r="B10" s="16"/>
      <c r="C10" s="15"/>
      <c r="D10" s="15"/>
      <c r="E10" s="93" t="str">
        <f>+Principal!C13</f>
        <v>datos al 28/02/2026</v>
      </c>
      <c r="F10" s="93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23</v>
      </c>
      <c r="C13" s="76">
        <v>4014</v>
      </c>
      <c r="D13" s="76">
        <v>308207</v>
      </c>
      <c r="E13" s="76">
        <v>4449</v>
      </c>
      <c r="F13" s="77">
        <f t="shared" ref="F13:F44" si="0">+E13/$E$45</f>
        <v>0.14135926031836812</v>
      </c>
    </row>
    <row r="14" spans="2:7" s="28" customFormat="1" ht="20.100000000000001" customHeight="1" x14ac:dyDescent="0.2">
      <c r="B14" s="75" t="s">
        <v>22</v>
      </c>
      <c r="C14" s="76">
        <v>3284</v>
      </c>
      <c r="D14" s="76">
        <v>262061</v>
      </c>
      <c r="E14" s="76">
        <v>3910</v>
      </c>
      <c r="F14" s="77">
        <f t="shared" si="0"/>
        <v>0.12423346995837702</v>
      </c>
    </row>
    <row r="15" spans="2:7" s="28" customFormat="1" ht="20.100000000000001" customHeight="1" x14ac:dyDescent="0.2">
      <c r="B15" s="75" t="s">
        <v>24</v>
      </c>
      <c r="C15" s="76">
        <v>2769</v>
      </c>
      <c r="D15" s="76">
        <v>222513</v>
      </c>
      <c r="E15" s="76">
        <v>3134</v>
      </c>
      <c r="F15" s="77">
        <f t="shared" si="0"/>
        <v>9.9577415562545679E-2</v>
      </c>
    </row>
    <row r="16" spans="2:7" s="28" customFormat="1" ht="20.100000000000001" customHeight="1" x14ac:dyDescent="0.2">
      <c r="B16" s="75" t="s">
        <v>26</v>
      </c>
      <c r="C16" s="76">
        <v>2246</v>
      </c>
      <c r="D16" s="76">
        <v>183316</v>
      </c>
      <c r="E16" s="76">
        <v>2664</v>
      </c>
      <c r="F16" s="77">
        <f t="shared" si="0"/>
        <v>8.4643980554761231E-2</v>
      </c>
    </row>
    <row r="17" spans="2:6" s="28" customFormat="1" ht="20.100000000000001" customHeight="1" x14ac:dyDescent="0.2">
      <c r="B17" s="75" t="s">
        <v>30</v>
      </c>
      <c r="C17" s="76">
        <v>2115</v>
      </c>
      <c r="D17" s="76">
        <v>189692</v>
      </c>
      <c r="E17" s="76">
        <v>2353</v>
      </c>
      <c r="F17" s="77">
        <f t="shared" si="0"/>
        <v>7.4762494836844273E-2</v>
      </c>
    </row>
    <row r="18" spans="2:6" s="28" customFormat="1" ht="20.100000000000001" customHeight="1" x14ac:dyDescent="0.2">
      <c r="B18" s="75" t="s">
        <v>25</v>
      </c>
      <c r="C18" s="76">
        <v>1454</v>
      </c>
      <c r="D18" s="76">
        <v>139615</v>
      </c>
      <c r="E18" s="76">
        <v>1790</v>
      </c>
      <c r="F18" s="77">
        <f t="shared" si="0"/>
        <v>5.6874146093476949E-2</v>
      </c>
    </row>
    <row r="19" spans="2:6" s="28" customFormat="1" ht="20.100000000000001" customHeight="1" x14ac:dyDescent="0.2">
      <c r="B19" s="75" t="s">
        <v>28</v>
      </c>
      <c r="C19" s="76">
        <v>1469</v>
      </c>
      <c r="D19" s="76">
        <v>103708</v>
      </c>
      <c r="E19" s="76">
        <v>1663</v>
      </c>
      <c r="F19" s="77">
        <f t="shared" si="0"/>
        <v>5.2838941314777746E-2</v>
      </c>
    </row>
    <row r="20" spans="2:6" s="28" customFormat="1" ht="20.100000000000001" customHeight="1" x14ac:dyDescent="0.2">
      <c r="B20" s="75" t="s">
        <v>33</v>
      </c>
      <c r="C20" s="76">
        <v>1160</v>
      </c>
      <c r="D20" s="76">
        <v>109880</v>
      </c>
      <c r="E20" s="76">
        <v>1460</v>
      </c>
      <c r="F20" s="77">
        <f t="shared" si="0"/>
        <v>4.6388968322053824E-2</v>
      </c>
    </row>
    <row r="21" spans="2:6" s="28" customFormat="1" ht="20.100000000000001" customHeight="1" x14ac:dyDescent="0.2">
      <c r="B21" s="75" t="s">
        <v>29</v>
      </c>
      <c r="C21" s="76">
        <v>1084</v>
      </c>
      <c r="D21" s="76">
        <v>96034</v>
      </c>
      <c r="E21" s="76">
        <v>1295</v>
      </c>
      <c r="F21" s="77">
        <f t="shared" si="0"/>
        <v>4.1146379436342265E-2</v>
      </c>
    </row>
    <row r="22" spans="2:6" s="28" customFormat="1" ht="20.100000000000001" customHeight="1" x14ac:dyDescent="0.2">
      <c r="B22" s="75" t="s">
        <v>31</v>
      </c>
      <c r="C22" s="76">
        <v>1011</v>
      </c>
      <c r="D22" s="76">
        <v>63745</v>
      </c>
      <c r="E22" s="76">
        <v>1250</v>
      </c>
      <c r="F22" s="77">
        <f t="shared" si="0"/>
        <v>3.9716582467511835E-2</v>
      </c>
    </row>
    <row r="23" spans="2:6" s="28" customFormat="1" ht="20.100000000000001" customHeight="1" x14ac:dyDescent="0.2">
      <c r="B23" s="75" t="s">
        <v>32</v>
      </c>
      <c r="C23" s="76">
        <v>943</v>
      </c>
      <c r="D23" s="76">
        <v>70737</v>
      </c>
      <c r="E23" s="76">
        <v>1196</v>
      </c>
      <c r="F23" s="77">
        <f t="shared" si="0"/>
        <v>3.8000826104915321E-2</v>
      </c>
    </row>
    <row r="24" spans="2:6" s="28" customFormat="1" ht="20.100000000000001" customHeight="1" x14ac:dyDescent="0.2">
      <c r="B24" s="75" t="s">
        <v>63</v>
      </c>
      <c r="C24" s="76">
        <v>771</v>
      </c>
      <c r="D24" s="76">
        <v>50921</v>
      </c>
      <c r="E24" s="76">
        <v>946</v>
      </c>
      <c r="F24" s="77">
        <f t="shared" si="0"/>
        <v>3.0057509611412958E-2</v>
      </c>
    </row>
    <row r="25" spans="2:6" s="28" customFormat="1" ht="20.100000000000001" customHeight="1" x14ac:dyDescent="0.2">
      <c r="B25" s="75" t="s">
        <v>27</v>
      </c>
      <c r="C25" s="76">
        <v>700</v>
      </c>
      <c r="D25" s="76">
        <v>67459</v>
      </c>
      <c r="E25" s="76">
        <v>785</v>
      </c>
      <c r="F25" s="77">
        <f t="shared" si="0"/>
        <v>2.4942013789597432E-2</v>
      </c>
    </row>
    <row r="26" spans="2:6" s="28" customFormat="1" ht="20.100000000000001" customHeight="1" x14ac:dyDescent="0.2">
      <c r="B26" s="75" t="s">
        <v>64</v>
      </c>
      <c r="C26" s="76">
        <v>664</v>
      </c>
      <c r="D26" s="76">
        <v>54575</v>
      </c>
      <c r="E26" s="76">
        <v>753</v>
      </c>
      <c r="F26" s="77">
        <f t="shared" si="0"/>
        <v>2.3925269278429129E-2</v>
      </c>
    </row>
    <row r="27" spans="2:6" s="28" customFormat="1" ht="20.100000000000001" customHeight="1" x14ac:dyDescent="0.2">
      <c r="B27" s="75" t="s">
        <v>34</v>
      </c>
      <c r="C27" s="76">
        <v>460</v>
      </c>
      <c r="D27" s="76">
        <v>34880</v>
      </c>
      <c r="E27" s="76">
        <v>583</v>
      </c>
      <c r="F27" s="77">
        <f t="shared" si="0"/>
        <v>1.8523814062847518E-2</v>
      </c>
    </row>
    <row r="28" spans="2:6" s="28" customFormat="1" ht="20.100000000000001" customHeight="1" x14ac:dyDescent="0.2">
      <c r="B28" s="75" t="s">
        <v>65</v>
      </c>
      <c r="C28" s="76">
        <v>517</v>
      </c>
      <c r="D28" s="76">
        <v>42840</v>
      </c>
      <c r="E28" s="76">
        <v>568</v>
      </c>
      <c r="F28" s="77">
        <f t="shared" si="0"/>
        <v>1.8047215073237376E-2</v>
      </c>
    </row>
    <row r="29" spans="2:6" s="28" customFormat="1" ht="20.100000000000001" customHeight="1" x14ac:dyDescent="0.2">
      <c r="B29" s="75" t="s">
        <v>66</v>
      </c>
      <c r="C29" s="76">
        <v>363</v>
      </c>
      <c r="D29" s="76">
        <v>33989</v>
      </c>
      <c r="E29" s="76">
        <v>395</v>
      </c>
      <c r="F29" s="77">
        <f t="shared" si="0"/>
        <v>1.255044005973374E-2</v>
      </c>
    </row>
    <row r="30" spans="2:6" s="28" customFormat="1" ht="20.100000000000001" customHeight="1" x14ac:dyDescent="0.2">
      <c r="B30" s="75" t="s">
        <v>35</v>
      </c>
      <c r="C30" s="76">
        <v>266</v>
      </c>
      <c r="D30" s="76">
        <v>23904</v>
      </c>
      <c r="E30" s="76">
        <v>332</v>
      </c>
      <c r="F30" s="77">
        <f t="shared" si="0"/>
        <v>1.0548724303371143E-2</v>
      </c>
    </row>
    <row r="31" spans="2:6" s="28" customFormat="1" ht="20.100000000000001" customHeight="1" x14ac:dyDescent="0.2">
      <c r="B31" s="75" t="s">
        <v>68</v>
      </c>
      <c r="C31" s="76">
        <v>279</v>
      </c>
      <c r="D31" s="76">
        <v>24619</v>
      </c>
      <c r="E31" s="76">
        <v>307</v>
      </c>
      <c r="F31" s="77">
        <f t="shared" si="0"/>
        <v>9.7543926540209075E-3</v>
      </c>
    </row>
    <row r="32" spans="2:6" s="28" customFormat="1" ht="20.100000000000001" customHeight="1" x14ac:dyDescent="0.2">
      <c r="B32" s="75" t="s">
        <v>70</v>
      </c>
      <c r="C32" s="76">
        <v>200</v>
      </c>
      <c r="D32" s="76">
        <v>16000</v>
      </c>
      <c r="E32" s="76">
        <v>256</v>
      </c>
      <c r="F32" s="77">
        <f t="shared" si="0"/>
        <v>8.1339560893464238E-3</v>
      </c>
    </row>
    <row r="33" spans="2:6" s="28" customFormat="1" ht="20.100000000000001" customHeight="1" x14ac:dyDescent="0.2">
      <c r="B33" s="75" t="s">
        <v>73</v>
      </c>
      <c r="C33" s="76">
        <v>209</v>
      </c>
      <c r="D33" s="76">
        <v>17815</v>
      </c>
      <c r="E33" s="76">
        <v>220</v>
      </c>
      <c r="F33" s="77">
        <f t="shared" si="0"/>
        <v>6.9901185142820831E-3</v>
      </c>
    </row>
    <row r="34" spans="2:6" s="28" customFormat="1" ht="20.100000000000001" customHeight="1" x14ac:dyDescent="0.2">
      <c r="B34" s="75" t="s">
        <v>75</v>
      </c>
      <c r="C34" s="76">
        <v>192</v>
      </c>
      <c r="D34" s="76">
        <v>13776</v>
      </c>
      <c r="E34" s="76">
        <v>210</v>
      </c>
      <c r="F34" s="77">
        <f t="shared" si="0"/>
        <v>6.6723858545419887E-3</v>
      </c>
    </row>
    <row r="35" spans="2:6" s="28" customFormat="1" ht="20.100000000000001" customHeight="1" x14ac:dyDescent="0.2">
      <c r="B35" s="75" t="s">
        <v>76</v>
      </c>
      <c r="C35" s="76">
        <v>186</v>
      </c>
      <c r="D35" s="76">
        <v>14605</v>
      </c>
      <c r="E35" s="76">
        <v>198</v>
      </c>
      <c r="F35" s="77">
        <f t="shared" si="0"/>
        <v>6.2911066628538745E-3</v>
      </c>
    </row>
    <row r="36" spans="2:6" s="28" customFormat="1" ht="20.100000000000001" customHeight="1" x14ac:dyDescent="0.2">
      <c r="B36" s="75" t="s">
        <v>77</v>
      </c>
      <c r="C36" s="76">
        <v>173</v>
      </c>
      <c r="D36" s="76">
        <v>13888</v>
      </c>
      <c r="E36" s="76">
        <v>184</v>
      </c>
      <c r="F36" s="77">
        <f t="shared" si="0"/>
        <v>5.8462809392177423E-3</v>
      </c>
    </row>
    <row r="37" spans="2:6" s="28" customFormat="1" ht="20.100000000000001" customHeight="1" x14ac:dyDescent="0.2">
      <c r="B37" s="75" t="s">
        <v>69</v>
      </c>
      <c r="C37" s="76">
        <v>144</v>
      </c>
      <c r="D37" s="76">
        <v>9804</v>
      </c>
      <c r="E37" s="76">
        <v>152</v>
      </c>
      <c r="F37" s="77">
        <f t="shared" si="0"/>
        <v>4.8295364280494394E-3</v>
      </c>
    </row>
    <row r="38" spans="2:6" s="28" customFormat="1" ht="20.100000000000001" customHeight="1" x14ac:dyDescent="0.2">
      <c r="B38" s="75" t="s">
        <v>80</v>
      </c>
      <c r="C38" s="76">
        <v>105</v>
      </c>
      <c r="D38" s="76">
        <v>8855</v>
      </c>
      <c r="E38" s="76">
        <v>121</v>
      </c>
      <c r="F38" s="77">
        <f t="shared" si="0"/>
        <v>3.8445651828551458E-3</v>
      </c>
    </row>
    <row r="39" spans="2:6" s="28" customFormat="1" ht="20.100000000000001" customHeight="1" x14ac:dyDescent="0.2">
      <c r="B39" s="75" t="s">
        <v>82</v>
      </c>
      <c r="C39" s="76">
        <v>82</v>
      </c>
      <c r="D39" s="76">
        <v>5208</v>
      </c>
      <c r="E39" s="76">
        <v>88</v>
      </c>
      <c r="F39" s="77">
        <f t="shared" si="0"/>
        <v>2.7960474057128334E-3</v>
      </c>
    </row>
    <row r="40" spans="2:6" s="28" customFormat="1" ht="20.100000000000001" customHeight="1" x14ac:dyDescent="0.2">
      <c r="B40" s="75" t="s">
        <v>83</v>
      </c>
      <c r="C40" s="76">
        <v>69</v>
      </c>
      <c r="D40" s="76">
        <v>4116</v>
      </c>
      <c r="E40" s="76">
        <v>78</v>
      </c>
      <c r="F40" s="77">
        <f t="shared" si="0"/>
        <v>2.4783147459727386E-3</v>
      </c>
    </row>
    <row r="41" spans="2:6" s="28" customFormat="1" ht="20.100000000000001" customHeight="1" x14ac:dyDescent="0.2">
      <c r="B41" s="75" t="s">
        <v>92</v>
      </c>
      <c r="C41" s="76">
        <v>42</v>
      </c>
      <c r="D41" s="76">
        <v>2646</v>
      </c>
      <c r="E41" s="76">
        <v>54</v>
      </c>
      <c r="F41" s="77">
        <f t="shared" si="0"/>
        <v>1.7157563625965113E-3</v>
      </c>
    </row>
    <row r="42" spans="2:6" s="28" customFormat="1" ht="20.100000000000001" customHeight="1" x14ac:dyDescent="0.2">
      <c r="B42" s="75" t="s">
        <v>100</v>
      </c>
      <c r="C42" s="76">
        <v>20</v>
      </c>
      <c r="D42" s="76">
        <v>1440</v>
      </c>
      <c r="E42" s="76">
        <v>29</v>
      </c>
      <c r="F42" s="77">
        <f t="shared" si="0"/>
        <v>9.2142471324627455E-4</v>
      </c>
    </row>
    <row r="43" spans="2:6" s="28" customFormat="1" ht="20.100000000000001" customHeight="1" x14ac:dyDescent="0.2">
      <c r="B43" s="75" t="s">
        <v>101</v>
      </c>
      <c r="C43" s="76">
        <v>21</v>
      </c>
      <c r="D43" s="76">
        <v>1323</v>
      </c>
      <c r="E43" s="76">
        <v>27</v>
      </c>
      <c r="F43" s="77">
        <f t="shared" si="0"/>
        <v>8.5787818129825567E-4</v>
      </c>
    </row>
    <row r="44" spans="2:6" s="28" customFormat="1" ht="20.100000000000001" customHeight="1" x14ac:dyDescent="0.2">
      <c r="B44" s="75" t="s">
        <v>107</v>
      </c>
      <c r="C44" s="76">
        <v>20</v>
      </c>
      <c r="D44" s="76">
        <v>1120</v>
      </c>
      <c r="E44" s="76">
        <v>23</v>
      </c>
      <c r="F44" s="77">
        <f t="shared" si="0"/>
        <v>7.3078511740221779E-4</v>
      </c>
    </row>
    <row r="45" spans="2:6" ht="20.100000000000001" customHeight="1" x14ac:dyDescent="0.2">
      <c r="B45" s="60"/>
      <c r="C45" s="61">
        <f>SUBTOTAL(109,C13:C44)</f>
        <v>27032</v>
      </c>
      <c r="D45" s="61">
        <f>SUBTOTAL(109,D13:D44)</f>
        <v>2193291</v>
      </c>
      <c r="E45" s="61">
        <f>SUBTOTAL(109,E13:E44)</f>
        <v>31473</v>
      </c>
      <c r="F45" s="62">
        <f>SUBTOTAL(109,F13:F44)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45 F13 F14:F44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2" t="s">
        <v>53</v>
      </c>
      <c r="B9" s="92"/>
      <c r="C9" s="92"/>
      <c r="D9" s="92"/>
      <c r="E9" s="92"/>
      <c r="F9" s="92"/>
      <c r="G9" s="92"/>
      <c r="H9" s="92"/>
    </row>
    <row r="10" spans="1:8" s="15" customFormat="1" ht="11.25" x14ac:dyDescent="0.2">
      <c r="A10" s="19"/>
      <c r="B10" s="16"/>
      <c r="C10" s="16"/>
      <c r="D10" s="16"/>
      <c r="F10" s="93" t="str">
        <f>+CONCATENATE(MID(Principal!C13,1,14)," de ambas temporadas")</f>
        <v>datos al 28/02 de ambas temporadas</v>
      </c>
      <c r="G10" s="93"/>
      <c r="H10" s="93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2025</v>
      </c>
      <c r="E12" s="47"/>
      <c r="F12" s="46"/>
      <c r="G12" s="46"/>
      <c r="H12" s="72">
        <v>2026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85" t="s">
        <v>110</v>
      </c>
      <c r="B14" s="53">
        <v>142</v>
      </c>
      <c r="C14" s="53">
        <v>16904</v>
      </c>
      <c r="D14" s="53">
        <v>152</v>
      </c>
      <c r="E14" s="49">
        <v>589</v>
      </c>
      <c r="F14" s="41">
        <v>71980</v>
      </c>
      <c r="G14" s="41">
        <v>716</v>
      </c>
      <c r="H14" s="82">
        <f>+(G14-D14)/D14</f>
        <v>3.7105263157894739</v>
      </c>
    </row>
    <row r="15" spans="1:8" ht="20.100000000000001" customHeight="1" x14ac:dyDescent="0.2">
      <c r="A15" s="85" t="s">
        <v>111</v>
      </c>
      <c r="B15" s="53">
        <v>140</v>
      </c>
      <c r="C15" s="53">
        <v>13482</v>
      </c>
      <c r="D15" s="53">
        <v>189</v>
      </c>
      <c r="E15" s="49">
        <v>500</v>
      </c>
      <c r="F15" s="41">
        <v>48413</v>
      </c>
      <c r="G15" s="41">
        <v>606</v>
      </c>
      <c r="H15" s="82">
        <f t="shared" ref="H14:H20" si="0">+(G15-D15)/D15</f>
        <v>2.2063492063492065</v>
      </c>
    </row>
    <row r="16" spans="1:8" ht="20.100000000000001" customHeight="1" x14ac:dyDescent="0.2">
      <c r="A16" s="85" t="s">
        <v>112</v>
      </c>
      <c r="B16" s="53">
        <v>0</v>
      </c>
      <c r="C16" s="53">
        <v>0</v>
      </c>
      <c r="D16" s="53">
        <v>0</v>
      </c>
      <c r="E16" s="49">
        <v>20</v>
      </c>
      <c r="F16" s="41">
        <v>1260</v>
      </c>
      <c r="G16" s="41">
        <v>24</v>
      </c>
      <c r="H16" s="82" t="s">
        <v>14</v>
      </c>
    </row>
    <row r="17" spans="1:8" ht="20.100000000000001" customHeight="1" x14ac:dyDescent="0.2">
      <c r="A17" s="85" t="s">
        <v>113</v>
      </c>
      <c r="B17" s="53">
        <v>506</v>
      </c>
      <c r="C17" s="53">
        <v>27797</v>
      </c>
      <c r="D17" s="53">
        <v>531</v>
      </c>
      <c r="E17" s="49">
        <v>861</v>
      </c>
      <c r="F17" s="41">
        <v>31184</v>
      </c>
      <c r="G17" s="41">
        <v>999</v>
      </c>
      <c r="H17" s="82">
        <f t="shared" si="0"/>
        <v>0.88135593220338981</v>
      </c>
    </row>
    <row r="18" spans="1:8" ht="20.100000000000001" customHeight="1" x14ac:dyDescent="0.2">
      <c r="A18" s="85" t="s">
        <v>114</v>
      </c>
      <c r="B18" s="53">
        <v>98</v>
      </c>
      <c r="C18" s="53">
        <v>12560</v>
      </c>
      <c r="D18" s="53">
        <v>113</v>
      </c>
      <c r="E18" s="49">
        <v>351</v>
      </c>
      <c r="F18" s="41">
        <v>40724</v>
      </c>
      <c r="G18" s="41">
        <v>429</v>
      </c>
      <c r="H18" s="82">
        <f t="shared" si="0"/>
        <v>2.7964601769911503</v>
      </c>
    </row>
    <row r="19" spans="1:8" ht="20.100000000000001" customHeight="1" x14ac:dyDescent="0.2">
      <c r="A19" s="85" t="s">
        <v>36</v>
      </c>
      <c r="B19" s="53">
        <v>15712</v>
      </c>
      <c r="C19" s="53">
        <v>1214862</v>
      </c>
      <c r="D19" s="53">
        <v>18265</v>
      </c>
      <c r="E19" s="49">
        <v>26171</v>
      </c>
      <c r="F19" s="41">
        <v>2162107</v>
      </c>
      <c r="G19" s="41">
        <v>30476</v>
      </c>
      <c r="H19" s="82">
        <f t="shared" si="0"/>
        <v>0.66854640021899814</v>
      </c>
    </row>
    <row r="20" spans="1:8" ht="20.100000000000001" customHeight="1" x14ac:dyDescent="0.2">
      <c r="A20" s="73" t="s">
        <v>115</v>
      </c>
      <c r="B20" s="53">
        <v>20</v>
      </c>
      <c r="C20" s="53">
        <v>2280</v>
      </c>
      <c r="D20" s="53">
        <v>21</v>
      </c>
      <c r="E20" s="49">
        <v>860</v>
      </c>
      <c r="F20" s="41">
        <v>92528</v>
      </c>
      <c r="G20" s="41">
        <v>810</v>
      </c>
      <c r="H20" s="82">
        <f t="shared" si="0"/>
        <v>37.571428571428569</v>
      </c>
    </row>
    <row r="21" spans="1:8" ht="20.100000000000001" customHeight="1" x14ac:dyDescent="0.2">
      <c r="A21" s="42" t="s">
        <v>11</v>
      </c>
      <c r="B21" s="43">
        <f>SUBTOTAL(109,B14:B20)</f>
        <v>16618</v>
      </c>
      <c r="C21" s="43">
        <f>SUBTOTAL(109,C14:C20)</f>
        <v>1287885</v>
      </c>
      <c r="D21" s="43">
        <f>SUBTOTAL(109,D14:D20)</f>
        <v>19271</v>
      </c>
      <c r="E21" s="50">
        <f>SUBTOTAL(109,E14:E20)</f>
        <v>29352</v>
      </c>
      <c r="F21" s="44">
        <f>SUBTOTAL(109,F14:F20)</f>
        <v>2448196</v>
      </c>
      <c r="G21" s="44">
        <f>SUBTOTAL(109,G14:G20)</f>
        <v>34060</v>
      </c>
      <c r="H21" s="71">
        <f t="shared" ref="H21" si="1">+(G21-D21)/D21</f>
        <v>0.76742255202117171</v>
      </c>
    </row>
    <row r="22" spans="1:8" ht="20.100000000000001" customHeight="1" x14ac:dyDescent="0.2">
      <c r="A22" s="35"/>
      <c r="B22" s="36"/>
      <c r="C22" s="36"/>
      <c r="D22" s="36"/>
      <c r="E22" s="37"/>
      <c r="F22" s="94" t="s">
        <v>15</v>
      </c>
      <c r="G22" s="94"/>
      <c r="H22" s="52">
        <f>+(E21-B21)/B21</f>
        <v>0.76627753038873514</v>
      </c>
    </row>
    <row r="23" spans="1:8" ht="20.100000000000001" customHeight="1" x14ac:dyDescent="0.2">
      <c r="A23" s="2"/>
      <c r="B23" s="1"/>
      <c r="C23" s="1"/>
      <c r="D23" s="1"/>
      <c r="E23" s="3"/>
      <c r="F23" s="3"/>
      <c r="G23" s="3"/>
      <c r="H23" s="3"/>
    </row>
    <row r="24" spans="1:8" ht="20.100000000000001" customHeight="1" x14ac:dyDescent="0.2">
      <c r="A24" s="47"/>
      <c r="B24" s="45"/>
      <c r="C24" s="45"/>
      <c r="D24" s="54">
        <v>2025</v>
      </c>
      <c r="E24" s="47"/>
      <c r="F24" s="46"/>
      <c r="G24" s="46"/>
      <c r="H24" s="72">
        <v>2026</v>
      </c>
    </row>
    <row r="25" spans="1:8" ht="20.100000000000001" customHeight="1" x14ac:dyDescent="0.2">
      <c r="A25" s="38" t="s">
        <v>16</v>
      </c>
      <c r="B25" s="39" t="s">
        <v>18</v>
      </c>
      <c r="C25" s="39" t="s">
        <v>20</v>
      </c>
      <c r="D25" s="40" t="s">
        <v>19</v>
      </c>
      <c r="E25" s="48" t="s">
        <v>4</v>
      </c>
      <c r="F25" s="40" t="s">
        <v>5</v>
      </c>
      <c r="G25" s="40" t="s">
        <v>6</v>
      </c>
      <c r="H25" s="40" t="s">
        <v>13</v>
      </c>
    </row>
    <row r="26" spans="1:8" ht="20.100000000000001" customHeight="1" x14ac:dyDescent="0.2">
      <c r="A26" s="73" t="s">
        <v>37</v>
      </c>
      <c r="B26" s="53">
        <v>180</v>
      </c>
      <c r="C26" s="53">
        <v>19380</v>
      </c>
      <c r="D26" s="53">
        <v>197</v>
      </c>
      <c r="E26" s="49">
        <v>243</v>
      </c>
      <c r="F26" s="41">
        <v>24565</v>
      </c>
      <c r="G26" s="41">
        <v>290</v>
      </c>
      <c r="H26" s="74">
        <f t="shared" ref="H26:H44" si="2">+(G26-D26)/D26</f>
        <v>0.4720812182741117</v>
      </c>
    </row>
    <row r="27" spans="1:8" ht="20.100000000000001" customHeight="1" x14ac:dyDescent="0.2">
      <c r="A27" s="73" t="s">
        <v>116</v>
      </c>
      <c r="B27" s="53">
        <v>0</v>
      </c>
      <c r="C27" s="53">
        <v>0</v>
      </c>
      <c r="D27" s="53">
        <v>0</v>
      </c>
      <c r="E27" s="49">
        <v>21</v>
      </c>
      <c r="F27" s="41">
        <v>1323</v>
      </c>
      <c r="G27" s="41">
        <v>27</v>
      </c>
      <c r="H27" s="96" t="s">
        <v>14</v>
      </c>
    </row>
    <row r="28" spans="1:8" s="28" customFormat="1" ht="20.100000000000001" customHeight="1" x14ac:dyDescent="0.2">
      <c r="A28" s="73" t="s">
        <v>38</v>
      </c>
      <c r="B28" s="53">
        <v>201</v>
      </c>
      <c r="C28" s="53">
        <v>12072</v>
      </c>
      <c r="D28" s="53">
        <v>237</v>
      </c>
      <c r="E28" s="49">
        <v>903</v>
      </c>
      <c r="F28" s="41">
        <v>36326</v>
      </c>
      <c r="G28" s="41">
        <v>1142</v>
      </c>
      <c r="H28" s="74">
        <f t="shared" si="2"/>
        <v>3.8185654008438821</v>
      </c>
    </row>
    <row r="29" spans="1:8" ht="20.100000000000001" customHeight="1" x14ac:dyDescent="0.2">
      <c r="A29" s="73" t="s">
        <v>117</v>
      </c>
      <c r="B29" s="53">
        <v>0</v>
      </c>
      <c r="C29" s="53">
        <v>0</v>
      </c>
      <c r="D29" s="53">
        <v>0</v>
      </c>
      <c r="E29" s="49">
        <v>80</v>
      </c>
      <c r="F29" s="41">
        <v>8000</v>
      </c>
      <c r="G29" s="41">
        <v>112</v>
      </c>
      <c r="H29" s="74" t="s">
        <v>14</v>
      </c>
    </row>
    <row r="30" spans="1:8" ht="20.100000000000001" customHeight="1" x14ac:dyDescent="0.2">
      <c r="A30" s="73" t="s">
        <v>124</v>
      </c>
      <c r="B30" s="53">
        <v>21</v>
      </c>
      <c r="C30" s="53">
        <v>2205</v>
      </c>
      <c r="D30" s="53">
        <v>22</v>
      </c>
      <c r="E30" s="49">
        <v>0</v>
      </c>
      <c r="F30" s="41">
        <v>0</v>
      </c>
      <c r="G30" s="41">
        <v>0</v>
      </c>
      <c r="H30" s="74">
        <f>+(G30-D30)/D30</f>
        <v>-1</v>
      </c>
    </row>
    <row r="31" spans="1:8" ht="20.100000000000001" customHeight="1" x14ac:dyDescent="0.2">
      <c r="A31" s="73" t="s">
        <v>125</v>
      </c>
      <c r="B31" s="53">
        <v>42</v>
      </c>
      <c r="C31" s="53">
        <v>4410</v>
      </c>
      <c r="D31" s="53">
        <v>45</v>
      </c>
      <c r="E31" s="49">
        <v>0</v>
      </c>
      <c r="F31" s="41">
        <v>0</v>
      </c>
      <c r="G31" s="41">
        <v>0</v>
      </c>
      <c r="H31" s="74">
        <f>+(G31-D31)/D31</f>
        <v>-1</v>
      </c>
    </row>
    <row r="32" spans="1:8" ht="16.5" customHeight="1" x14ac:dyDescent="0.2">
      <c r="A32" s="73" t="s">
        <v>39</v>
      </c>
      <c r="B32" s="53">
        <v>141</v>
      </c>
      <c r="C32" s="53">
        <v>16605</v>
      </c>
      <c r="D32" s="53">
        <v>188</v>
      </c>
      <c r="E32" s="49">
        <v>422</v>
      </c>
      <c r="F32" s="41">
        <v>44266</v>
      </c>
      <c r="G32" s="41">
        <v>474</v>
      </c>
      <c r="H32" s="74">
        <f t="shared" si="2"/>
        <v>1.5212765957446808</v>
      </c>
    </row>
    <row r="33" spans="1:8" s="20" customFormat="1" ht="20.100000000000001" customHeight="1" x14ac:dyDescent="0.2">
      <c r="A33" s="73" t="s">
        <v>118</v>
      </c>
      <c r="B33" s="53">
        <v>162</v>
      </c>
      <c r="C33" s="53">
        <v>8161</v>
      </c>
      <c r="D33" s="53">
        <v>199</v>
      </c>
      <c r="E33" s="49">
        <v>489</v>
      </c>
      <c r="F33" s="41">
        <v>36315</v>
      </c>
      <c r="G33" s="41">
        <v>618</v>
      </c>
      <c r="H33" s="74">
        <f t="shared" si="2"/>
        <v>2.1055276381909547</v>
      </c>
    </row>
    <row r="34" spans="1:8" ht="20.100000000000001" customHeight="1" x14ac:dyDescent="0.2">
      <c r="A34" s="73" t="s">
        <v>40</v>
      </c>
      <c r="B34" s="53">
        <v>186</v>
      </c>
      <c r="C34" s="53">
        <v>20577</v>
      </c>
      <c r="D34" s="53">
        <v>219</v>
      </c>
      <c r="E34" s="49">
        <v>458</v>
      </c>
      <c r="F34" s="41">
        <v>48799</v>
      </c>
      <c r="G34" s="41">
        <v>503</v>
      </c>
      <c r="H34" s="74">
        <f t="shared" si="2"/>
        <v>1.2968036529680365</v>
      </c>
    </row>
    <row r="35" spans="1:8" ht="20.100000000000001" customHeight="1" x14ac:dyDescent="0.2">
      <c r="A35" s="73" t="s">
        <v>41</v>
      </c>
      <c r="B35" s="53">
        <v>807</v>
      </c>
      <c r="C35" s="53">
        <v>68709</v>
      </c>
      <c r="D35" s="53">
        <v>980</v>
      </c>
      <c r="E35" s="49">
        <v>3180</v>
      </c>
      <c r="F35" s="41">
        <v>277061</v>
      </c>
      <c r="G35" s="41">
        <v>3938</v>
      </c>
      <c r="H35" s="74">
        <f t="shared" si="2"/>
        <v>3.0183673469387755</v>
      </c>
    </row>
    <row r="36" spans="1:8" ht="20.100000000000001" customHeight="1" x14ac:dyDescent="0.2">
      <c r="A36" s="73" t="s">
        <v>126</v>
      </c>
      <c r="B36" s="53">
        <v>189</v>
      </c>
      <c r="C36" s="53">
        <v>10584</v>
      </c>
      <c r="D36" s="53">
        <v>201</v>
      </c>
      <c r="E36" s="49">
        <v>0</v>
      </c>
      <c r="F36" s="41">
        <v>0</v>
      </c>
      <c r="G36" s="41">
        <v>0</v>
      </c>
      <c r="H36" s="74">
        <f>+(G36-D36)/D36</f>
        <v>-1</v>
      </c>
    </row>
    <row r="37" spans="1:8" ht="20.100000000000001" customHeight="1" x14ac:dyDescent="0.2">
      <c r="A37" s="73" t="s">
        <v>42</v>
      </c>
      <c r="B37" s="53">
        <v>144</v>
      </c>
      <c r="C37" s="53">
        <v>9255</v>
      </c>
      <c r="D37" s="53">
        <v>176</v>
      </c>
      <c r="E37" s="49">
        <v>412</v>
      </c>
      <c r="F37" s="41">
        <v>27938</v>
      </c>
      <c r="G37" s="41">
        <v>488</v>
      </c>
      <c r="H37" s="74">
        <f t="shared" si="2"/>
        <v>1.7727272727272727</v>
      </c>
    </row>
    <row r="38" spans="1:8" ht="20.100000000000001" customHeight="1" x14ac:dyDescent="0.2">
      <c r="A38" s="73" t="s">
        <v>119</v>
      </c>
      <c r="B38" s="53">
        <v>42</v>
      </c>
      <c r="C38" s="53">
        <v>2751</v>
      </c>
      <c r="D38" s="53">
        <v>43</v>
      </c>
      <c r="E38" s="49">
        <v>21</v>
      </c>
      <c r="F38" s="41">
        <v>1575</v>
      </c>
      <c r="G38" s="41">
        <v>20</v>
      </c>
      <c r="H38" s="74">
        <f t="shared" si="2"/>
        <v>-0.53488372093023251</v>
      </c>
    </row>
    <row r="39" spans="1:8" ht="20.100000000000001" customHeight="1" x14ac:dyDescent="0.2">
      <c r="A39" s="73" t="s">
        <v>120</v>
      </c>
      <c r="B39" s="53">
        <v>546</v>
      </c>
      <c r="C39" s="53">
        <v>35868</v>
      </c>
      <c r="D39" s="53">
        <v>698</v>
      </c>
      <c r="E39" s="49">
        <v>651</v>
      </c>
      <c r="F39" s="41">
        <v>45885</v>
      </c>
      <c r="G39" s="41">
        <v>815</v>
      </c>
      <c r="H39" s="74">
        <f t="shared" si="2"/>
        <v>0.16762177650429799</v>
      </c>
    </row>
    <row r="40" spans="1:8" ht="20.100000000000001" customHeight="1" x14ac:dyDescent="0.2">
      <c r="A40" s="73" t="s">
        <v>43</v>
      </c>
      <c r="B40" s="53">
        <v>2870</v>
      </c>
      <c r="C40" s="53">
        <v>254125</v>
      </c>
      <c r="D40" s="53">
        <v>3441</v>
      </c>
      <c r="E40" s="49">
        <v>5274</v>
      </c>
      <c r="F40" s="41">
        <v>477713</v>
      </c>
      <c r="G40" s="41">
        <v>6418</v>
      </c>
      <c r="H40" s="74">
        <f t="shared" si="2"/>
        <v>0.86515547805870385</v>
      </c>
    </row>
    <row r="41" spans="1:8" ht="20.100000000000001" customHeight="1" x14ac:dyDescent="0.2">
      <c r="A41" s="73" t="s">
        <v>121</v>
      </c>
      <c r="B41" s="53">
        <v>0</v>
      </c>
      <c r="C41" s="53">
        <v>0</v>
      </c>
      <c r="D41" s="53">
        <v>0</v>
      </c>
      <c r="E41" s="49">
        <v>21</v>
      </c>
      <c r="F41" s="41">
        <v>2205</v>
      </c>
      <c r="G41" s="41">
        <v>22</v>
      </c>
      <c r="H41" s="96" t="s">
        <v>14</v>
      </c>
    </row>
    <row r="42" spans="1:8" ht="20.100000000000001" customHeight="1" x14ac:dyDescent="0.2">
      <c r="A42" s="73" t="s">
        <v>44</v>
      </c>
      <c r="B42" s="53">
        <v>21</v>
      </c>
      <c r="C42" s="53">
        <v>2205</v>
      </c>
      <c r="D42" s="53">
        <v>22</v>
      </c>
      <c r="E42" s="49">
        <v>42</v>
      </c>
      <c r="F42" s="41">
        <v>4410</v>
      </c>
      <c r="G42" s="41">
        <v>45</v>
      </c>
      <c r="H42" s="74">
        <f t="shared" si="2"/>
        <v>1.0454545454545454</v>
      </c>
    </row>
    <row r="43" spans="1:8" ht="20.100000000000001" customHeight="1" x14ac:dyDescent="0.2">
      <c r="A43" s="73" t="s">
        <v>45</v>
      </c>
      <c r="B43" s="53">
        <v>42</v>
      </c>
      <c r="C43" s="53">
        <v>4704</v>
      </c>
      <c r="D43" s="53">
        <v>48</v>
      </c>
      <c r="E43" s="49">
        <v>210</v>
      </c>
      <c r="F43" s="41">
        <v>22953</v>
      </c>
      <c r="G43" s="41">
        <v>236</v>
      </c>
      <c r="H43" s="74">
        <f t="shared" si="2"/>
        <v>3.9166666666666665</v>
      </c>
    </row>
    <row r="44" spans="1:8" ht="20.100000000000001" customHeight="1" x14ac:dyDescent="0.2">
      <c r="A44" s="73" t="s">
        <v>122</v>
      </c>
      <c r="B44" s="53">
        <v>105</v>
      </c>
      <c r="C44" s="53">
        <v>5880</v>
      </c>
      <c r="D44" s="53">
        <v>112</v>
      </c>
      <c r="E44" s="49">
        <v>252</v>
      </c>
      <c r="F44" s="41">
        <v>14112</v>
      </c>
      <c r="G44" s="41">
        <v>268</v>
      </c>
      <c r="H44" s="74">
        <f t="shared" si="2"/>
        <v>1.3928571428571428</v>
      </c>
    </row>
    <row r="45" spans="1:8" ht="20.100000000000001" customHeight="1" x14ac:dyDescent="0.2">
      <c r="A45" s="73" t="s">
        <v>127</v>
      </c>
      <c r="B45" s="53">
        <v>40</v>
      </c>
      <c r="C45" s="53">
        <v>4800</v>
      </c>
      <c r="D45" s="53">
        <v>55</v>
      </c>
      <c r="E45" s="49">
        <v>0</v>
      </c>
      <c r="F45" s="41">
        <v>0</v>
      </c>
      <c r="G45" s="41">
        <v>0</v>
      </c>
      <c r="H45" s="74">
        <f>+(G45-D45)/D45</f>
        <v>-1</v>
      </c>
    </row>
    <row r="46" spans="1:8" ht="20.100000000000001" customHeight="1" x14ac:dyDescent="0.2">
      <c r="A46" s="73" t="s">
        <v>123</v>
      </c>
      <c r="B46" s="53">
        <v>5581</v>
      </c>
      <c r="C46" s="53">
        <v>460939</v>
      </c>
      <c r="D46" s="53">
        <v>6178</v>
      </c>
      <c r="E46" s="49">
        <v>12679</v>
      </c>
      <c r="F46" s="41">
        <v>1095870</v>
      </c>
      <c r="G46" s="41">
        <v>13727</v>
      </c>
      <c r="H46" s="74">
        <f t="shared" ref="H46:H48" si="3">+(G46-D46)/D46</f>
        <v>1.2219164778245386</v>
      </c>
    </row>
    <row r="47" spans="1:8" ht="20.100000000000001" customHeight="1" x14ac:dyDescent="0.2">
      <c r="A47" s="73" t="s">
        <v>128</v>
      </c>
      <c r="B47" s="53">
        <v>21</v>
      </c>
      <c r="C47" s="53">
        <v>2205</v>
      </c>
      <c r="D47" s="53">
        <v>22</v>
      </c>
      <c r="E47" s="49">
        <v>0</v>
      </c>
      <c r="F47" s="41">
        <v>0</v>
      </c>
      <c r="G47" s="41">
        <v>0</v>
      </c>
      <c r="H47" s="74">
        <f>+(G47-D47)/D47</f>
        <v>-1</v>
      </c>
    </row>
    <row r="48" spans="1:8" ht="20.100000000000001" customHeight="1" x14ac:dyDescent="0.2">
      <c r="A48" s="73" t="s">
        <v>46</v>
      </c>
      <c r="B48" s="53">
        <v>5277</v>
      </c>
      <c r="C48" s="53">
        <v>342450</v>
      </c>
      <c r="D48" s="53">
        <v>6185</v>
      </c>
      <c r="E48" s="49">
        <v>3994</v>
      </c>
      <c r="F48" s="41">
        <v>278880</v>
      </c>
      <c r="G48" s="41">
        <v>4916</v>
      </c>
      <c r="H48" s="74">
        <f t="shared" si="3"/>
        <v>-0.20517380759902992</v>
      </c>
    </row>
    <row r="49" spans="1:8" ht="20.100000000000001" customHeight="1" x14ac:dyDescent="0.2">
      <c r="A49" s="42" t="s">
        <v>11</v>
      </c>
      <c r="B49" s="43">
        <f t="shared" ref="B49:G49" si="4">SUBTOTAL(109,B26:B48)</f>
        <v>16618</v>
      </c>
      <c r="C49" s="43">
        <f t="shared" si="4"/>
        <v>1287885</v>
      </c>
      <c r="D49" s="43">
        <f t="shared" si="4"/>
        <v>19268</v>
      </c>
      <c r="E49" s="50">
        <f t="shared" si="4"/>
        <v>29352</v>
      </c>
      <c r="F49" s="44">
        <f t="shared" si="4"/>
        <v>2448196</v>
      </c>
      <c r="G49" s="44">
        <f t="shared" si="4"/>
        <v>34059</v>
      </c>
      <c r="H49" s="71">
        <f t="shared" ref="H49" si="5">+(G49-D49)/D49</f>
        <v>0.76764583765829353</v>
      </c>
    </row>
    <row r="50" spans="1:8" ht="20.100000000000001" customHeight="1" x14ac:dyDescent="0.2">
      <c r="A50" s="35"/>
      <c r="B50" s="36"/>
      <c r="C50" s="36"/>
      <c r="D50" s="36"/>
      <c r="E50" s="37"/>
      <c r="F50" s="94" t="s">
        <v>15</v>
      </c>
      <c r="G50" s="94"/>
      <c r="H50" s="52">
        <f>+(E49-B49)/B49</f>
        <v>0.76627753038873514</v>
      </c>
    </row>
    <row r="51" spans="1:8" ht="20.100000000000001" customHeight="1" x14ac:dyDescent="0.2"/>
    <row r="52" spans="1:8" ht="20.100000000000001" customHeight="1" x14ac:dyDescent="0.2"/>
    <row r="53" spans="1:8" ht="20.100000000000001" customHeight="1" x14ac:dyDescent="0.2"/>
    <row r="54" spans="1:8" ht="20.100000000000001" customHeight="1" x14ac:dyDescent="0.2"/>
    <row r="55" spans="1:8" ht="20.100000000000001" customHeight="1" x14ac:dyDescent="0.2"/>
    <row r="56" spans="1:8" ht="20.100000000000001" customHeight="1" x14ac:dyDescent="0.2"/>
    <row r="57" spans="1:8" ht="20.100000000000001" customHeight="1" x14ac:dyDescent="0.2"/>
    <row r="58" spans="1:8" ht="20.100000000000001" customHeight="1" x14ac:dyDescent="0.2"/>
    <row r="59" spans="1:8" ht="20.100000000000001" customHeight="1" x14ac:dyDescent="0.2"/>
    <row r="60" spans="1:8" ht="20.100000000000001" customHeight="1" x14ac:dyDescent="0.2"/>
    <row r="61" spans="1:8" ht="20.100000000000001" customHeight="1" x14ac:dyDescent="0.2"/>
    <row r="62" spans="1:8" s="28" customFormat="1" ht="20.100000000000001" customHeight="1" x14ac:dyDescent="0.2">
      <c r="A62"/>
      <c r="B62"/>
      <c r="C62"/>
      <c r="D62"/>
      <c r="E62"/>
      <c r="F62"/>
      <c r="G62"/>
      <c r="H62"/>
    </row>
  </sheetData>
  <mergeCells count="4">
    <mergeCell ref="F22:G22"/>
    <mergeCell ref="F50:G50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6 H27 H29 H4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6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2" t="s">
        <v>54</v>
      </c>
      <c r="B9" s="92"/>
      <c r="C9" s="92"/>
      <c r="D9" s="92"/>
      <c r="E9" s="92"/>
      <c r="F9" s="92"/>
      <c r="G9" s="92"/>
      <c r="H9" s="92"/>
      <c r="I9" s="92"/>
    </row>
    <row r="10" spans="1:9" s="15" customFormat="1" ht="11.25" x14ac:dyDescent="0.2">
      <c r="A10" s="19"/>
      <c r="B10" s="16"/>
      <c r="C10" s="16"/>
      <c r="D10" s="16"/>
      <c r="E10" s="16"/>
      <c r="F10" s="93" t="str">
        <f>+CONCATENATE(MID(Principal!C13,1,14)," de ambas temporadas")</f>
        <v>datos al 28/02 de ambas temporadas</v>
      </c>
      <c r="G10" s="93"/>
      <c r="H10" s="93"/>
      <c r="I10" s="93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2025</v>
      </c>
      <c r="F12" s="47"/>
      <c r="G12" s="46"/>
      <c r="H12" s="46"/>
      <c r="I12" s="72">
        <v>2026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37</v>
      </c>
      <c r="B14" s="73" t="s">
        <v>36</v>
      </c>
      <c r="C14" s="53">
        <v>180</v>
      </c>
      <c r="D14" s="53">
        <v>19380</v>
      </c>
      <c r="E14" s="53">
        <v>197</v>
      </c>
      <c r="F14" s="49">
        <v>243</v>
      </c>
      <c r="G14" s="41">
        <v>24565</v>
      </c>
      <c r="H14" s="41">
        <v>290</v>
      </c>
      <c r="I14" s="86">
        <f t="shared" ref="I14:I46" si="0">+(H14-E14)/E14</f>
        <v>0.4720812182741117</v>
      </c>
    </row>
    <row r="15" spans="1:9" ht="20.100000000000001" customHeight="1" x14ac:dyDescent="0.2">
      <c r="A15" s="73" t="s">
        <v>116</v>
      </c>
      <c r="B15" s="73" t="s">
        <v>36</v>
      </c>
      <c r="C15" s="53">
        <v>0</v>
      </c>
      <c r="D15" s="53">
        <v>0</v>
      </c>
      <c r="E15" s="53">
        <v>0</v>
      </c>
      <c r="F15" s="49">
        <v>21</v>
      </c>
      <c r="G15" s="41">
        <v>1323</v>
      </c>
      <c r="H15" s="41">
        <v>27</v>
      </c>
      <c r="I15" s="82" t="s">
        <v>14</v>
      </c>
    </row>
    <row r="16" spans="1:9" ht="20.100000000000001" customHeight="1" x14ac:dyDescent="0.2">
      <c r="A16" s="73" t="s">
        <v>38</v>
      </c>
      <c r="B16" s="73" t="s">
        <v>113</v>
      </c>
      <c r="C16" s="53">
        <v>0</v>
      </c>
      <c r="D16" s="53">
        <v>0</v>
      </c>
      <c r="E16" s="53">
        <v>0</v>
      </c>
      <c r="F16" s="49">
        <v>336</v>
      </c>
      <c r="G16" s="41">
        <v>1343</v>
      </c>
      <c r="H16" s="41">
        <v>447</v>
      </c>
      <c r="I16" s="86" t="s">
        <v>14</v>
      </c>
    </row>
    <row r="17" spans="1:9" ht="20.100000000000001" customHeight="1" x14ac:dyDescent="0.2">
      <c r="A17" s="73" t="s">
        <v>38</v>
      </c>
      <c r="B17" s="73" t="s">
        <v>36</v>
      </c>
      <c r="C17" s="53">
        <v>201</v>
      </c>
      <c r="D17" s="53">
        <v>12072</v>
      </c>
      <c r="E17" s="53">
        <v>237</v>
      </c>
      <c r="F17" s="49">
        <v>567</v>
      </c>
      <c r="G17" s="41">
        <v>34983</v>
      </c>
      <c r="H17" s="41">
        <v>696</v>
      </c>
      <c r="I17" s="86">
        <f t="shared" si="0"/>
        <v>1.9367088607594938</v>
      </c>
    </row>
    <row r="18" spans="1:9" ht="20.100000000000001" customHeight="1" x14ac:dyDescent="0.2">
      <c r="A18" s="73" t="s">
        <v>117</v>
      </c>
      <c r="B18" s="73" t="s">
        <v>111</v>
      </c>
      <c r="C18" s="53"/>
      <c r="D18" s="53"/>
      <c r="E18" s="53"/>
      <c r="F18" s="49">
        <v>80</v>
      </c>
      <c r="G18" s="41">
        <v>8000</v>
      </c>
      <c r="H18" s="41">
        <v>112</v>
      </c>
      <c r="I18" s="86" t="s">
        <v>14</v>
      </c>
    </row>
    <row r="19" spans="1:9" ht="20.100000000000001" customHeight="1" x14ac:dyDescent="0.2">
      <c r="A19" s="73" t="s">
        <v>124</v>
      </c>
      <c r="B19" s="73" t="s">
        <v>36</v>
      </c>
      <c r="C19" s="53">
        <v>21</v>
      </c>
      <c r="D19" s="53">
        <v>2205</v>
      </c>
      <c r="E19" s="53">
        <v>22</v>
      </c>
      <c r="F19" s="49">
        <v>0</v>
      </c>
      <c r="G19" s="41">
        <v>0</v>
      </c>
      <c r="H19" s="41">
        <v>0</v>
      </c>
      <c r="I19" s="86">
        <f t="shared" si="0"/>
        <v>-1</v>
      </c>
    </row>
    <row r="20" spans="1:9" ht="20.100000000000001" customHeight="1" x14ac:dyDescent="0.2">
      <c r="A20" s="73" t="s">
        <v>125</v>
      </c>
      <c r="B20" s="73" t="s">
        <v>36</v>
      </c>
      <c r="C20" s="53">
        <v>42</v>
      </c>
      <c r="D20" s="53">
        <v>4410</v>
      </c>
      <c r="E20" s="53">
        <v>45</v>
      </c>
      <c r="F20" s="49">
        <v>0</v>
      </c>
      <c r="G20" s="41">
        <v>0</v>
      </c>
      <c r="H20" s="41">
        <v>0</v>
      </c>
      <c r="I20" s="86">
        <f t="shared" si="0"/>
        <v>-1</v>
      </c>
    </row>
    <row r="21" spans="1:9" ht="20.100000000000001" customHeight="1" x14ac:dyDescent="0.2">
      <c r="A21" s="73" t="s">
        <v>39</v>
      </c>
      <c r="B21" s="73" t="s">
        <v>111</v>
      </c>
      <c r="C21" s="53">
        <v>0</v>
      </c>
      <c r="D21" s="53">
        <v>0</v>
      </c>
      <c r="E21" s="53">
        <v>0</v>
      </c>
      <c r="F21" s="49">
        <v>240</v>
      </c>
      <c r="G21" s="41">
        <v>24000</v>
      </c>
      <c r="H21" s="41">
        <v>264</v>
      </c>
      <c r="I21" s="86" t="s">
        <v>14</v>
      </c>
    </row>
    <row r="22" spans="1:9" ht="20.100000000000001" customHeight="1" x14ac:dyDescent="0.2">
      <c r="A22" s="73" t="s">
        <v>39</v>
      </c>
      <c r="B22" s="73" t="s">
        <v>36</v>
      </c>
      <c r="C22" s="53">
        <v>141</v>
      </c>
      <c r="D22" s="53">
        <v>16605</v>
      </c>
      <c r="E22" s="53">
        <v>188</v>
      </c>
      <c r="F22" s="49">
        <v>182</v>
      </c>
      <c r="G22" s="41">
        <v>20266</v>
      </c>
      <c r="H22" s="41">
        <v>210</v>
      </c>
      <c r="I22" s="86">
        <f t="shared" si="0"/>
        <v>0.11702127659574468</v>
      </c>
    </row>
    <row r="23" spans="1:9" ht="20.100000000000001" customHeight="1" x14ac:dyDescent="0.2">
      <c r="A23" s="73" t="s">
        <v>118</v>
      </c>
      <c r="B23" s="73" t="s">
        <v>36</v>
      </c>
      <c r="C23" s="53">
        <v>162</v>
      </c>
      <c r="D23" s="53">
        <v>8161</v>
      </c>
      <c r="E23" s="53">
        <v>199</v>
      </c>
      <c r="F23" s="49">
        <v>489</v>
      </c>
      <c r="G23" s="41">
        <v>36315</v>
      </c>
      <c r="H23" s="41">
        <v>618</v>
      </c>
      <c r="I23" s="86">
        <f t="shared" si="0"/>
        <v>2.1055276381909547</v>
      </c>
    </row>
    <row r="24" spans="1:9" ht="20.100000000000001" customHeight="1" x14ac:dyDescent="0.2">
      <c r="A24" s="73" t="s">
        <v>40</v>
      </c>
      <c r="B24" s="73" t="s">
        <v>111</v>
      </c>
      <c r="C24" s="53">
        <v>0</v>
      </c>
      <c r="D24" s="53">
        <v>0</v>
      </c>
      <c r="E24" s="53">
        <v>0</v>
      </c>
      <c r="F24" s="49">
        <v>20</v>
      </c>
      <c r="G24" s="41">
        <v>1251</v>
      </c>
      <c r="H24" s="41">
        <v>18</v>
      </c>
      <c r="I24" s="86" t="s">
        <v>14</v>
      </c>
    </row>
    <row r="25" spans="1:9" ht="20.100000000000001" customHeight="1" x14ac:dyDescent="0.2">
      <c r="A25" s="73" t="s">
        <v>40</v>
      </c>
      <c r="B25" s="73" t="s">
        <v>36</v>
      </c>
      <c r="C25" s="53">
        <v>186</v>
      </c>
      <c r="D25" s="53">
        <v>20577</v>
      </c>
      <c r="E25" s="53">
        <v>219</v>
      </c>
      <c r="F25" s="49">
        <v>438</v>
      </c>
      <c r="G25" s="41">
        <v>47548</v>
      </c>
      <c r="H25" s="41">
        <v>485</v>
      </c>
      <c r="I25" s="86">
        <f t="shared" si="0"/>
        <v>1.2146118721461188</v>
      </c>
    </row>
    <row r="26" spans="1:9" ht="20.100000000000001" customHeight="1" x14ac:dyDescent="0.2">
      <c r="A26" s="73" t="s">
        <v>41</v>
      </c>
      <c r="B26" s="73" t="s">
        <v>36</v>
      </c>
      <c r="C26" s="53">
        <v>807</v>
      </c>
      <c r="D26" s="53">
        <v>68709</v>
      </c>
      <c r="E26" s="53">
        <v>980</v>
      </c>
      <c r="F26" s="49">
        <v>3180</v>
      </c>
      <c r="G26" s="41">
        <v>277061</v>
      </c>
      <c r="H26" s="41">
        <v>3938</v>
      </c>
      <c r="I26" s="86">
        <f t="shared" si="0"/>
        <v>3.0183673469387755</v>
      </c>
    </row>
    <row r="27" spans="1:9" ht="20.100000000000001" customHeight="1" x14ac:dyDescent="0.2">
      <c r="A27" s="73" t="s">
        <v>126</v>
      </c>
      <c r="B27" s="73" t="s">
        <v>113</v>
      </c>
      <c r="C27" s="53">
        <v>189</v>
      </c>
      <c r="D27" s="53">
        <v>10584</v>
      </c>
      <c r="E27" s="53">
        <v>201</v>
      </c>
      <c r="F27" s="49">
        <v>0</v>
      </c>
      <c r="G27" s="41">
        <v>0</v>
      </c>
      <c r="H27" s="41">
        <v>0</v>
      </c>
      <c r="I27" s="86">
        <f t="shared" si="0"/>
        <v>-1</v>
      </c>
    </row>
    <row r="28" spans="1:9" ht="20.100000000000001" customHeight="1" x14ac:dyDescent="0.2">
      <c r="A28" s="73" t="s">
        <v>42</v>
      </c>
      <c r="B28" s="73" t="s">
        <v>36</v>
      </c>
      <c r="C28" s="53">
        <v>144</v>
      </c>
      <c r="D28" s="53">
        <v>9255</v>
      </c>
      <c r="E28" s="53">
        <v>176</v>
      </c>
      <c r="F28" s="49">
        <v>412</v>
      </c>
      <c r="G28" s="41">
        <v>27938</v>
      </c>
      <c r="H28" s="41">
        <v>488</v>
      </c>
      <c r="I28" s="86">
        <f t="shared" si="0"/>
        <v>1.7727272727272727</v>
      </c>
    </row>
    <row r="29" spans="1:9" ht="20.100000000000001" customHeight="1" x14ac:dyDescent="0.2">
      <c r="A29" s="73" t="s">
        <v>119</v>
      </c>
      <c r="B29" s="73" t="s">
        <v>113</v>
      </c>
      <c r="C29" s="53">
        <v>21</v>
      </c>
      <c r="D29" s="53">
        <v>1176</v>
      </c>
      <c r="E29" s="53">
        <v>22</v>
      </c>
      <c r="F29" s="49">
        <v>0</v>
      </c>
      <c r="G29" s="41">
        <v>0</v>
      </c>
      <c r="H29" s="41">
        <v>0</v>
      </c>
      <c r="I29" s="86">
        <f t="shared" si="0"/>
        <v>-1</v>
      </c>
    </row>
    <row r="30" spans="1:9" ht="20.100000000000001" customHeight="1" x14ac:dyDescent="0.2">
      <c r="A30" s="73" t="s">
        <v>119</v>
      </c>
      <c r="B30" s="73" t="s">
        <v>36</v>
      </c>
      <c r="C30" s="53">
        <v>21</v>
      </c>
      <c r="D30" s="53">
        <v>1575</v>
      </c>
      <c r="E30" s="53">
        <v>20</v>
      </c>
      <c r="F30" s="49">
        <v>21</v>
      </c>
      <c r="G30" s="41">
        <v>1575</v>
      </c>
      <c r="H30" s="41">
        <v>20</v>
      </c>
      <c r="I30" s="86">
        <f t="shared" si="0"/>
        <v>0</v>
      </c>
    </row>
    <row r="31" spans="1:9" ht="20.100000000000001" customHeight="1" x14ac:dyDescent="0.2">
      <c r="A31" s="73" t="s">
        <v>120</v>
      </c>
      <c r="B31" s="73" t="s">
        <v>36</v>
      </c>
      <c r="C31" s="53">
        <v>546</v>
      </c>
      <c r="D31" s="53">
        <v>35868</v>
      </c>
      <c r="E31" s="53">
        <v>698</v>
      </c>
      <c r="F31" s="49">
        <v>651</v>
      </c>
      <c r="G31" s="41">
        <v>45885</v>
      </c>
      <c r="H31" s="41">
        <v>815</v>
      </c>
      <c r="I31" s="86">
        <f t="shared" si="0"/>
        <v>0.16762177650429799</v>
      </c>
    </row>
    <row r="32" spans="1:9" ht="20.100000000000001" customHeight="1" x14ac:dyDescent="0.2">
      <c r="A32" s="73" t="s">
        <v>43</v>
      </c>
      <c r="B32" s="73" t="s">
        <v>36</v>
      </c>
      <c r="C32" s="53">
        <v>2870</v>
      </c>
      <c r="D32" s="53">
        <v>254125</v>
      </c>
      <c r="E32" s="53">
        <v>3441</v>
      </c>
      <c r="F32" s="49">
        <v>5274</v>
      </c>
      <c r="G32" s="41">
        <v>477713</v>
      </c>
      <c r="H32" s="41">
        <v>6418</v>
      </c>
      <c r="I32" s="86">
        <f t="shared" si="0"/>
        <v>0.86515547805870385</v>
      </c>
    </row>
    <row r="33" spans="1:9" ht="20.100000000000001" customHeight="1" x14ac:dyDescent="0.2">
      <c r="A33" s="73" t="s">
        <v>121</v>
      </c>
      <c r="B33" s="73" t="s">
        <v>36</v>
      </c>
      <c r="C33" s="53">
        <v>0</v>
      </c>
      <c r="D33" s="53">
        <v>0</v>
      </c>
      <c r="E33" s="53">
        <v>0</v>
      </c>
      <c r="F33" s="49">
        <v>21</v>
      </c>
      <c r="G33" s="41">
        <v>2205</v>
      </c>
      <c r="H33" s="41">
        <v>22</v>
      </c>
      <c r="I33" s="86" t="s">
        <v>14</v>
      </c>
    </row>
    <row r="34" spans="1:9" ht="20.100000000000001" customHeight="1" x14ac:dyDescent="0.2">
      <c r="A34" s="73" t="s">
        <v>44</v>
      </c>
      <c r="B34" s="73" t="s">
        <v>36</v>
      </c>
      <c r="C34" s="53">
        <v>21</v>
      </c>
      <c r="D34" s="53">
        <v>2205</v>
      </c>
      <c r="E34" s="53">
        <v>22</v>
      </c>
      <c r="F34" s="49">
        <v>42</v>
      </c>
      <c r="G34" s="41">
        <v>4410</v>
      </c>
      <c r="H34" s="41">
        <v>45</v>
      </c>
      <c r="I34" s="86">
        <f t="shared" si="0"/>
        <v>1.0454545454545454</v>
      </c>
    </row>
    <row r="35" spans="1:9" ht="20.100000000000001" customHeight="1" x14ac:dyDescent="0.2">
      <c r="A35" s="73" t="s">
        <v>45</v>
      </c>
      <c r="B35" s="73" t="s">
        <v>36</v>
      </c>
      <c r="C35" s="53">
        <v>42</v>
      </c>
      <c r="D35" s="53">
        <v>4704</v>
      </c>
      <c r="E35" s="53">
        <v>48</v>
      </c>
      <c r="F35" s="49">
        <v>210</v>
      </c>
      <c r="G35" s="41">
        <v>22953</v>
      </c>
      <c r="H35" s="41">
        <v>236</v>
      </c>
      <c r="I35" s="86">
        <f t="shared" si="0"/>
        <v>3.9166666666666665</v>
      </c>
    </row>
    <row r="36" spans="1:9" ht="20.100000000000001" customHeight="1" x14ac:dyDescent="0.2">
      <c r="A36" s="73" t="s">
        <v>122</v>
      </c>
      <c r="B36" s="73" t="s">
        <v>113</v>
      </c>
      <c r="C36" s="53">
        <v>105</v>
      </c>
      <c r="D36" s="53">
        <v>5880</v>
      </c>
      <c r="E36" s="53">
        <v>112</v>
      </c>
      <c r="F36" s="49">
        <v>252</v>
      </c>
      <c r="G36" s="41">
        <v>14112</v>
      </c>
      <c r="H36" s="41">
        <v>268</v>
      </c>
      <c r="I36" s="86">
        <f t="shared" si="0"/>
        <v>1.3928571428571428</v>
      </c>
    </row>
    <row r="37" spans="1:9" ht="20.100000000000001" customHeight="1" x14ac:dyDescent="0.2">
      <c r="A37" s="73" t="s">
        <v>127</v>
      </c>
      <c r="B37" s="73" t="s">
        <v>36</v>
      </c>
      <c r="C37" s="53">
        <v>40</v>
      </c>
      <c r="D37" s="53">
        <v>4800</v>
      </c>
      <c r="E37" s="53">
        <v>55</v>
      </c>
      <c r="F37" s="49">
        <v>0</v>
      </c>
      <c r="G37" s="41">
        <v>0</v>
      </c>
      <c r="H37" s="41">
        <v>0</v>
      </c>
      <c r="I37" s="86">
        <f t="shared" si="0"/>
        <v>-1</v>
      </c>
    </row>
    <row r="38" spans="1:9" ht="20.100000000000001" customHeight="1" x14ac:dyDescent="0.2">
      <c r="A38" s="73" t="s">
        <v>123</v>
      </c>
      <c r="B38" s="73" t="s">
        <v>110</v>
      </c>
      <c r="C38" s="53">
        <v>142</v>
      </c>
      <c r="D38" s="53">
        <v>16904</v>
      </c>
      <c r="E38" s="53">
        <v>152</v>
      </c>
      <c r="F38" s="49">
        <v>589</v>
      </c>
      <c r="G38" s="41">
        <v>71980</v>
      </c>
      <c r="H38" s="41">
        <v>716</v>
      </c>
      <c r="I38" s="86">
        <f t="shared" si="0"/>
        <v>3.7105263157894739</v>
      </c>
    </row>
    <row r="39" spans="1:9" ht="20.100000000000001" customHeight="1" x14ac:dyDescent="0.2">
      <c r="A39" s="73" t="s">
        <v>123</v>
      </c>
      <c r="B39" s="73" t="s">
        <v>111</v>
      </c>
      <c r="C39" s="53">
        <v>140</v>
      </c>
      <c r="D39" s="53">
        <v>13482</v>
      </c>
      <c r="E39" s="53">
        <v>189</v>
      </c>
      <c r="F39" s="49">
        <v>160</v>
      </c>
      <c r="G39" s="41">
        <v>15162</v>
      </c>
      <c r="H39" s="41">
        <v>212</v>
      </c>
      <c r="I39" s="86">
        <f t="shared" si="0"/>
        <v>0.12169312169312169</v>
      </c>
    </row>
    <row r="40" spans="1:9" ht="20.100000000000001" customHeight="1" x14ac:dyDescent="0.2">
      <c r="A40" s="73" t="s">
        <v>123</v>
      </c>
      <c r="B40" s="73" t="s">
        <v>112</v>
      </c>
      <c r="C40" s="53">
        <v>0</v>
      </c>
      <c r="D40" s="53">
        <v>0</v>
      </c>
      <c r="E40" s="53">
        <v>0</v>
      </c>
      <c r="F40" s="49">
        <v>20</v>
      </c>
      <c r="G40" s="41">
        <v>1260</v>
      </c>
      <c r="H40" s="41">
        <v>24</v>
      </c>
      <c r="I40" s="86" t="s">
        <v>14</v>
      </c>
    </row>
    <row r="41" spans="1:9" ht="20.100000000000001" customHeight="1" x14ac:dyDescent="0.2">
      <c r="A41" s="73" t="s">
        <v>123</v>
      </c>
      <c r="B41" s="73" t="s">
        <v>113</v>
      </c>
      <c r="C41" s="53">
        <v>191</v>
      </c>
      <c r="D41" s="53">
        <v>10157</v>
      </c>
      <c r="E41" s="53">
        <v>196</v>
      </c>
      <c r="F41" s="49">
        <v>231</v>
      </c>
      <c r="G41" s="41">
        <v>13377</v>
      </c>
      <c r="H41" s="41">
        <v>239</v>
      </c>
      <c r="I41" s="86">
        <f t="shared" si="0"/>
        <v>0.21938775510204081</v>
      </c>
    </row>
    <row r="42" spans="1:9" ht="20.100000000000001" customHeight="1" x14ac:dyDescent="0.2">
      <c r="A42" s="73" t="s">
        <v>123</v>
      </c>
      <c r="B42" s="73" t="s">
        <v>114</v>
      </c>
      <c r="C42" s="53">
        <v>98</v>
      </c>
      <c r="D42" s="53">
        <v>12560</v>
      </c>
      <c r="E42" s="53">
        <v>113</v>
      </c>
      <c r="F42" s="49">
        <v>351</v>
      </c>
      <c r="G42" s="41">
        <v>40724</v>
      </c>
      <c r="H42" s="41">
        <v>429</v>
      </c>
      <c r="I42" s="86">
        <f t="shared" si="0"/>
        <v>2.7964601769911503</v>
      </c>
    </row>
    <row r="43" spans="1:9" ht="20.100000000000001" customHeight="1" x14ac:dyDescent="0.2">
      <c r="A43" s="73" t="s">
        <v>123</v>
      </c>
      <c r="B43" s="73" t="s">
        <v>36</v>
      </c>
      <c r="C43" s="53">
        <v>4990</v>
      </c>
      <c r="D43" s="53">
        <v>405556</v>
      </c>
      <c r="E43" s="53">
        <v>5507</v>
      </c>
      <c r="F43" s="49">
        <v>10468</v>
      </c>
      <c r="G43" s="41">
        <v>860839</v>
      </c>
      <c r="H43" s="41">
        <v>11296</v>
      </c>
      <c r="I43" s="86">
        <f t="shared" si="0"/>
        <v>1.0512075540221537</v>
      </c>
    </row>
    <row r="44" spans="1:9" ht="20.100000000000001" customHeight="1" x14ac:dyDescent="0.2">
      <c r="A44" s="73" t="s">
        <v>123</v>
      </c>
      <c r="B44" s="73" t="s">
        <v>115</v>
      </c>
      <c r="C44" s="53">
        <v>20</v>
      </c>
      <c r="D44" s="53">
        <v>2280</v>
      </c>
      <c r="E44" s="53">
        <v>21</v>
      </c>
      <c r="F44" s="49">
        <v>860</v>
      </c>
      <c r="G44" s="41">
        <v>92528</v>
      </c>
      <c r="H44" s="41">
        <v>810</v>
      </c>
      <c r="I44" s="86">
        <f t="shared" si="0"/>
        <v>37.571428571428569</v>
      </c>
    </row>
    <row r="45" spans="1:9" ht="20.100000000000001" customHeight="1" x14ac:dyDescent="0.2">
      <c r="A45" s="73" t="s">
        <v>128</v>
      </c>
      <c r="B45" s="73" t="s">
        <v>36</v>
      </c>
      <c r="C45" s="53">
        <v>21</v>
      </c>
      <c r="D45" s="53">
        <v>2205</v>
      </c>
      <c r="E45" s="53">
        <v>22</v>
      </c>
      <c r="F45" s="49">
        <v>0</v>
      </c>
      <c r="G45" s="41">
        <v>0</v>
      </c>
      <c r="H45" s="41">
        <v>0</v>
      </c>
      <c r="I45" s="86">
        <f t="shared" si="0"/>
        <v>-1</v>
      </c>
    </row>
    <row r="46" spans="1:9" ht="20.100000000000001" customHeight="1" x14ac:dyDescent="0.2">
      <c r="A46" s="73" t="s">
        <v>46</v>
      </c>
      <c r="B46" s="73" t="s">
        <v>113</v>
      </c>
      <c r="C46" s="53">
        <v>0</v>
      </c>
      <c r="D46" s="53">
        <v>0</v>
      </c>
      <c r="E46" s="53">
        <v>0</v>
      </c>
      <c r="F46" s="49">
        <v>42</v>
      </c>
      <c r="G46" s="41">
        <v>2352</v>
      </c>
      <c r="H46" s="41">
        <v>45</v>
      </c>
      <c r="I46" s="86" t="s">
        <v>14</v>
      </c>
    </row>
    <row r="47" spans="1:9" ht="20.100000000000001" customHeight="1" x14ac:dyDescent="0.2">
      <c r="A47" s="73" t="s">
        <v>46</v>
      </c>
      <c r="B47" s="73" t="s">
        <v>36</v>
      </c>
      <c r="C47" s="53">
        <v>5277</v>
      </c>
      <c r="D47" s="53">
        <v>342450</v>
      </c>
      <c r="E47" s="53">
        <v>6185</v>
      </c>
      <c r="F47" s="49">
        <v>3952</v>
      </c>
      <c r="G47" s="41">
        <v>276528</v>
      </c>
      <c r="H47" s="41">
        <v>4871</v>
      </c>
      <c r="I47" s="80">
        <f t="shared" ref="I38:I47" si="1">+(H47-E47)/E47</f>
        <v>-0.21244947453516572</v>
      </c>
    </row>
    <row r="48" spans="1:9" ht="20.100000000000001" customHeight="1" x14ac:dyDescent="0.2">
      <c r="A48" s="59" t="s">
        <v>11</v>
      </c>
      <c r="B48" s="59"/>
      <c r="C48" s="55">
        <f>SUM(C14:C47)</f>
        <v>16618</v>
      </c>
      <c r="D48" s="55">
        <f>SUBTOTAL(109,D14:D47)</f>
        <v>1287885</v>
      </c>
      <c r="E48" s="56">
        <f>SUBTOTAL(109,E14:E47)</f>
        <v>19267</v>
      </c>
      <c r="F48" s="57">
        <f>SUBTOTAL(109,F14:F47)</f>
        <v>29352</v>
      </c>
      <c r="G48" s="58">
        <f>SUBTOTAL(109,G14:G47)</f>
        <v>2448196</v>
      </c>
      <c r="H48" s="58">
        <f>SUBTOTAL(109,H14:H47)</f>
        <v>34059</v>
      </c>
      <c r="I48" s="81">
        <f t="shared" ref="I48" si="2">+(H48-E48)/E48</f>
        <v>0.7677375823947683</v>
      </c>
    </row>
    <row r="49" spans="1:9" ht="20.100000000000001" customHeight="1" x14ac:dyDescent="0.2">
      <c r="A49" s="30"/>
      <c r="B49" s="30"/>
      <c r="C49" s="30"/>
      <c r="D49" s="30"/>
      <c r="E49" s="30"/>
      <c r="F49" s="30"/>
      <c r="G49" s="95" t="s">
        <v>15</v>
      </c>
      <c r="H49" s="95"/>
      <c r="I49" s="51">
        <f>+(F48-C48)/C48</f>
        <v>0.76627753038873514</v>
      </c>
    </row>
    <row r="50" spans="1:9" ht="20.100000000000001" customHeight="1" x14ac:dyDescent="0.2"/>
    <row r="51" spans="1:9" ht="20.100000000000001" customHeight="1" x14ac:dyDescent="0.2"/>
    <row r="52" spans="1:9" ht="20.100000000000001" customHeight="1" x14ac:dyDescent="0.2"/>
    <row r="53" spans="1:9" ht="20.100000000000001" customHeight="1" x14ac:dyDescent="0.2"/>
    <row r="54" spans="1:9" ht="20.100000000000001" customHeight="1" x14ac:dyDescent="0.2"/>
    <row r="55" spans="1:9" ht="20.100000000000001" customHeight="1" x14ac:dyDescent="0.2"/>
    <row r="56" spans="1:9" ht="20.100000000000001" customHeight="1" x14ac:dyDescent="0.2"/>
    <row r="57" spans="1:9" ht="20.100000000000001" customHeight="1" x14ac:dyDescent="0.2"/>
    <row r="58" spans="1:9" ht="20.100000000000001" customHeight="1" x14ac:dyDescent="0.2"/>
    <row r="59" spans="1:9" ht="20.100000000000001" customHeight="1" x14ac:dyDescent="0.2"/>
    <row r="60" spans="1:9" ht="20.100000000000001" customHeight="1" x14ac:dyDescent="0.2"/>
    <row r="61" spans="1:9" ht="20.100000000000001" customHeight="1" x14ac:dyDescent="0.2"/>
    <row r="62" spans="1:9" ht="20.100000000000001" customHeight="1" x14ac:dyDescent="0.2"/>
    <row r="63" spans="1:9" ht="20.100000000000001" customHeight="1" x14ac:dyDescent="0.2"/>
    <row r="64" spans="1:9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spans="1:9" ht="20.100000000000001" customHeight="1" x14ac:dyDescent="0.2"/>
    <row r="82" spans="1:9" ht="20.100000000000001" customHeight="1" x14ac:dyDescent="0.2"/>
    <row r="83" spans="1:9" ht="20.100000000000001" customHeight="1" x14ac:dyDescent="0.2"/>
    <row r="84" spans="1:9" ht="20.100000000000001" customHeight="1" x14ac:dyDescent="0.2"/>
    <row r="85" spans="1:9" ht="20.100000000000001" customHeight="1" x14ac:dyDescent="0.2"/>
    <row r="86" spans="1:9" s="28" customFormat="1" ht="20.100000000000001" customHeight="1" x14ac:dyDescent="0.2">
      <c r="A86"/>
      <c r="B86"/>
      <c r="C86"/>
      <c r="D86"/>
      <c r="E86"/>
      <c r="F86"/>
      <c r="G86"/>
      <c r="H86"/>
      <c r="I86"/>
    </row>
  </sheetData>
  <mergeCells count="3">
    <mergeCell ref="G49:H49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47 I15:I46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0D331F-AD44-4373-B69A-3A52B69B2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2026-03-03T10:39:04Z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