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0228/datos/"/>
    </mc:Choice>
  </mc:AlternateContent>
  <xr:revisionPtr revIDLastSave="3020" documentId="8_{47016CA1-E1E5-4D54-9335-8F3921172825}" xr6:coauthVersionLast="47" xr6:coauthVersionMax="47" xr10:uidLastSave="{94386C53-DBD4-49AE-A7BC-0CA563B9A7BD}"/>
  <bookViews>
    <workbookView xWindow="-105" yWindow="0" windowWidth="14610" windowHeight="15585" tabRatio="849" xr2:uid="{00000000-000D-0000-FFFF-FFFF00000000}"/>
  </bookViews>
  <sheets>
    <sheet name="Principal" sheetId="4" r:id="rId1"/>
    <sheet name="buques" sheetId="1" r:id="rId2"/>
    <sheet name="ag, marítimos" sheetId="9" r:id="rId3"/>
    <sheet name="exportadores" sheetId="3" r:id="rId4"/>
    <sheet name="manzanas &amp; peras" sheetId="10" r:id="rId5"/>
    <sheet name="especies &amp; destinos" sheetId="8" r:id="rId6"/>
    <sheet name="especies x destinos" sheetId="11" r:id="rId7"/>
  </sheets>
  <definedNames>
    <definedName name="_xlnm._FilterDatabase" localSheetId="6" hidden="1">'especies x destinos'!$A$13:$I$46</definedName>
    <definedName name="_xlnm._FilterDatabase" localSheetId="3" hidden="1">exportadores!$B$12:$G$12</definedName>
    <definedName name="_xlnm.Print_Titles" localSheetId="1">buques!$1:$12</definedName>
    <definedName name="_xlnm.Print_Titles" localSheetId="5">'especies &amp; destinos'!$24:$25</definedName>
    <definedName name="_xlnm.Print_Titles" localSheetId="6">'especies x destinos'!$1:$13</definedName>
    <definedName name="_xlnm.Print_Titles" localSheetId="3">exportadores!$1:$12</definedName>
    <definedName name="_xlnm.Print_Titles" localSheetId="4">'manzanas &amp; peras'!$1:$12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6" i="11" l="1"/>
  <c r="G46" i="11"/>
  <c r="F46" i="11"/>
  <c r="E46" i="11"/>
  <c r="D46" i="11"/>
  <c r="C46" i="11"/>
  <c r="I37" i="11"/>
  <c r="I25" i="11"/>
  <c r="I17" i="11"/>
  <c r="I18" i="11"/>
  <c r="I16" i="11"/>
  <c r="I14" i="11"/>
  <c r="I15" i="11"/>
  <c r="I19" i="11"/>
  <c r="I20" i="11"/>
  <c r="I22" i="11"/>
  <c r="I23" i="11"/>
  <c r="I24" i="11"/>
  <c r="I26" i="11"/>
  <c r="I28" i="11"/>
  <c r="I30" i="11"/>
  <c r="I31" i="11"/>
  <c r="I32" i="11"/>
  <c r="I34" i="11"/>
  <c r="I35" i="11"/>
  <c r="I36" i="11"/>
  <c r="I38" i="11"/>
  <c r="I39" i="11"/>
  <c r="I40" i="11"/>
  <c r="I41" i="11"/>
  <c r="I42" i="11"/>
  <c r="I43" i="11"/>
  <c r="I44" i="11"/>
  <c r="I45" i="11"/>
  <c r="H14" i="8"/>
  <c r="E21" i="8"/>
  <c r="E48" i="8"/>
  <c r="G48" i="8"/>
  <c r="F48" i="8"/>
  <c r="D48" i="8"/>
  <c r="C48" i="8"/>
  <c r="B48" i="8"/>
  <c r="H26" i="8"/>
  <c r="H28" i="8"/>
  <c r="H27" i="8"/>
  <c r="H29" i="8"/>
  <c r="H30" i="8"/>
  <c r="H32" i="8"/>
  <c r="H33" i="8"/>
  <c r="H34" i="8"/>
  <c r="H35" i="8"/>
  <c r="H37" i="8"/>
  <c r="H38" i="8"/>
  <c r="H39" i="8"/>
  <c r="H40" i="8"/>
  <c r="H42" i="8"/>
  <c r="H43" i="8"/>
  <c r="H44" i="8"/>
  <c r="H45" i="8"/>
  <c r="H46" i="8"/>
  <c r="H47" i="8"/>
  <c r="G21" i="8"/>
  <c r="F21" i="8"/>
  <c r="D21" i="8"/>
  <c r="C21" i="8"/>
  <c r="B21" i="8"/>
  <c r="H15" i="8"/>
  <c r="H21" i="8" l="1"/>
  <c r="H16" i="8" l="1"/>
  <c r="H17" i="8"/>
  <c r="H18" i="8"/>
  <c r="H19" i="8"/>
  <c r="H20" i="8"/>
  <c r="F40" i="10"/>
  <c r="F39" i="10"/>
  <c r="F38" i="10"/>
  <c r="F37" i="10"/>
  <c r="F36" i="10"/>
  <c r="F35" i="10"/>
  <c r="F34" i="10"/>
  <c r="F33" i="10"/>
  <c r="F32" i="10"/>
  <c r="F31" i="10"/>
  <c r="F30" i="10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E41" i="10"/>
  <c r="D41" i="10"/>
  <c r="F41" i="10"/>
  <c r="C41" i="10"/>
  <c r="E52" i="3"/>
  <c r="F52" i="3" s="1"/>
  <c r="D52" i="3"/>
  <c r="C52" i="3"/>
  <c r="F16" i="1"/>
  <c r="E16" i="1"/>
  <c r="D16" i="1"/>
  <c r="F17" i="3" l="1"/>
  <c r="F21" i="3"/>
  <c r="F33" i="3"/>
  <c r="F37" i="3"/>
  <c r="F25" i="3"/>
  <c r="F41" i="3"/>
  <c r="F13" i="3"/>
  <c r="F29" i="3"/>
  <c r="F45" i="3"/>
  <c r="F49" i="3"/>
  <c r="F14" i="3"/>
  <c r="F18" i="3"/>
  <c r="F22" i="3"/>
  <c r="F26" i="3"/>
  <c r="F30" i="3"/>
  <c r="F34" i="3"/>
  <c r="F38" i="3"/>
  <c r="F42" i="3"/>
  <c r="F46" i="3"/>
  <c r="F50" i="3"/>
  <c r="F15" i="3"/>
  <c r="F19" i="3"/>
  <c r="F23" i="3"/>
  <c r="F27" i="3"/>
  <c r="F31" i="3"/>
  <c r="F35" i="3"/>
  <c r="F39" i="3"/>
  <c r="F43" i="3"/>
  <c r="F47" i="3"/>
  <c r="F51" i="3"/>
  <c r="F16" i="3"/>
  <c r="F20" i="3"/>
  <c r="F24" i="3"/>
  <c r="F28" i="3"/>
  <c r="F32" i="3"/>
  <c r="F36" i="3"/>
  <c r="F40" i="3"/>
  <c r="F44" i="3"/>
  <c r="F48" i="3"/>
  <c r="F10" i="1"/>
  <c r="F10" i="8" l="1"/>
  <c r="F10" i="11"/>
  <c r="E15" i="9"/>
  <c r="F15" i="9" s="1"/>
  <c r="D15" i="9"/>
  <c r="C15" i="9"/>
  <c r="F10" i="9"/>
  <c r="F10" i="3"/>
  <c r="E10" i="10"/>
  <c r="F13" i="9" l="1"/>
  <c r="F14" i="9"/>
  <c r="H49" i="8"/>
  <c r="H48" i="8"/>
  <c r="H22" i="8"/>
  <c r="I46" i="11" l="1"/>
  <c r="I47" i="11"/>
</calcChain>
</file>

<file path=xl/sharedStrings.xml><?xml version="1.0" encoding="utf-8"?>
<sst xmlns="http://schemas.openxmlformats.org/spreadsheetml/2006/main" count="237" uniqueCount="103">
  <si>
    <t>Datos Estadísticos de embarques</t>
  </si>
  <si>
    <t>N°</t>
  </si>
  <si>
    <t>BUQUE</t>
  </si>
  <si>
    <t>FECHA</t>
  </si>
  <si>
    <t>PALLETS</t>
  </si>
  <si>
    <t>BULTOS</t>
  </si>
  <si>
    <t>TONELADAS</t>
  </si>
  <si>
    <t>Totales</t>
  </si>
  <si>
    <t>AGENTE</t>
  </si>
  <si>
    <t>% Distr.</t>
  </si>
  <si>
    <t>EXPORTADOR</t>
  </si>
  <si>
    <t>TOTALES</t>
  </si>
  <si>
    <t>ESPECIE</t>
  </si>
  <si>
    <t>% Var</t>
  </si>
  <si>
    <t>---%</t>
  </si>
  <si>
    <t>Variación en pallets:</t>
  </si>
  <si>
    <t>DESTINO</t>
  </si>
  <si>
    <t>% Variación</t>
  </si>
  <si>
    <t>PALL</t>
  </si>
  <si>
    <t>TONS</t>
  </si>
  <si>
    <t>BULT</t>
  </si>
  <si>
    <t>TEMPORADA 2025</t>
  </si>
  <si>
    <t>BUQUES | 2025</t>
  </si>
  <si>
    <t>AGENTES MARITIMOS | 2025</t>
  </si>
  <si>
    <t>EXPORTADORES | 2025</t>
  </si>
  <si>
    <t>EXPORTADORES - MANZANAS &amp; PERAS | 2025</t>
  </si>
  <si>
    <r>
      <t xml:space="preserve">COMPARATIVOS - ESPECIES &amp;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</si>
  <si>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r>
      <t xml:space="preserve">COMPARATIVO - ESPECIES POR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</t>
    </r>
  </si>
  <si>
    <t xml:space="preserve">WILD COSMOS         </t>
  </si>
  <si>
    <t xml:space="preserve">BALTIC HEATHER      </t>
  </si>
  <si>
    <t xml:space="preserve">AS SAMANTA W507     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</si>
  <si>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28/02/2025</t>
    </r>
  </si>
  <si>
    <t>AG MARTIN SHIPP &amp; CO</t>
  </si>
  <si>
    <t xml:space="preserve">MAERKS ARGENTINA SA </t>
  </si>
  <si>
    <t>PAT. FRUITS TRADE SA</t>
  </si>
  <si>
    <t xml:space="preserve">PAI S.A.            </t>
  </si>
  <si>
    <t xml:space="preserve">MOÑO AZUL S.A.      </t>
  </si>
  <si>
    <t xml:space="preserve">DON CLEMENTE SRL    </t>
  </si>
  <si>
    <t xml:space="preserve">TRES ASES S.A.      </t>
  </si>
  <si>
    <t xml:space="preserve">GLOBAL FRESH        </t>
  </si>
  <si>
    <t xml:space="preserve">KLEPPE S.A.         </t>
  </si>
  <si>
    <t xml:space="preserve">STD FRUIT ARG. S.A. </t>
  </si>
  <si>
    <t xml:space="preserve">EMELKA S.A.         </t>
  </si>
  <si>
    <t xml:space="preserve">FRUIT WORLD SA      </t>
  </si>
  <si>
    <t xml:space="preserve">BOSCHI HNOS S.A.    </t>
  </si>
  <si>
    <t xml:space="preserve">EFGARISTO SA        </t>
  </si>
  <si>
    <t>FRUTAS SENSACION SRL</t>
  </si>
  <si>
    <t xml:space="preserve">TREVISUR SA         </t>
  </si>
  <si>
    <t xml:space="preserve">CLASICA S.R.L.      </t>
  </si>
  <si>
    <t xml:space="preserve">BATTAGLIO ARG. SA   </t>
  </si>
  <si>
    <t xml:space="preserve">ECOFRUT SA          </t>
  </si>
  <si>
    <t xml:space="preserve">LA CONQUISTA SRL    </t>
  </si>
  <si>
    <t xml:space="preserve">TERRUÑO DE LA PATAG </t>
  </si>
  <si>
    <t xml:space="preserve">GOLDEN EXPORTSRL    </t>
  </si>
  <si>
    <t xml:space="preserve">COSTA LIMAY         </t>
  </si>
  <si>
    <t xml:space="preserve">GRECIAMAR           </t>
  </si>
  <si>
    <t xml:space="preserve">IBERCONSA           </t>
  </si>
  <si>
    <t>ORGANICOS ARGENTINOS</t>
  </si>
  <si>
    <t xml:space="preserve">ARGENCERICO         </t>
  </si>
  <si>
    <t xml:space="preserve">GU BRATH IMPORT SRL </t>
  </si>
  <si>
    <t xml:space="preserve">RUCARAY             </t>
  </si>
  <si>
    <t xml:space="preserve">CAUQUEN ARG. SA     </t>
  </si>
  <si>
    <t xml:space="preserve">RAFICO S.A          </t>
  </si>
  <si>
    <t xml:space="preserve">MY FAMILY S.A.S.    </t>
  </si>
  <si>
    <t xml:space="preserve">LO GARCES           </t>
  </si>
  <si>
    <t xml:space="preserve">COPEFRUT            </t>
  </si>
  <si>
    <t xml:space="preserve">FRESH AND GOOD SPA  </t>
  </si>
  <si>
    <t xml:space="preserve">VERFRUT             </t>
  </si>
  <si>
    <t xml:space="preserve">ALTAMARE            </t>
  </si>
  <si>
    <t xml:space="preserve">MI VIEJO SA         </t>
  </si>
  <si>
    <t xml:space="preserve">PRIZE               </t>
  </si>
  <si>
    <t xml:space="preserve">GREENVIC            </t>
  </si>
  <si>
    <t xml:space="preserve">SANCHEZ AMEZCUA SA  </t>
  </si>
  <si>
    <t xml:space="preserve">CIRUELA             </t>
  </si>
  <si>
    <t xml:space="preserve">LANGOSTINO          </t>
  </si>
  <si>
    <t xml:space="preserve">MANZANA             </t>
  </si>
  <si>
    <t xml:space="preserve">NECTARIN            </t>
  </si>
  <si>
    <t xml:space="preserve">PERA                </t>
  </si>
  <si>
    <t xml:space="preserve">UVA                 </t>
  </si>
  <si>
    <t>CARNE</t>
  </si>
  <si>
    <t xml:space="preserve">ALEMANIA            </t>
  </si>
  <si>
    <t xml:space="preserve">CANADA              </t>
  </si>
  <si>
    <t xml:space="preserve">EGIPTO              </t>
  </si>
  <si>
    <t xml:space="preserve">EMIRATOS ARABES     </t>
  </si>
  <si>
    <t xml:space="preserve">ESPAÑA              </t>
  </si>
  <si>
    <t xml:space="preserve">FRANCIA             </t>
  </si>
  <si>
    <t xml:space="preserve">GRECIA 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</si>
  <si>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</si>
  <si>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</si>
  <si>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</si>
  <si>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</si>
  <si>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</si>
  <si>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ITALIA              </t>
  </si>
  <si>
    <t xml:space="preserve">MALTA               </t>
  </si>
  <si>
    <t xml:space="preserve">MARRUECOS           </t>
  </si>
  <si>
    <t xml:space="preserve">NORUEGA             </t>
  </si>
  <si>
    <t xml:space="preserve">PORTUGAL            </t>
  </si>
  <si>
    <t xml:space="preserve">RUSIA               </t>
  </si>
  <si>
    <t xml:space="preserve">SUECIA              </t>
  </si>
  <si>
    <t xml:space="preserve">U.S.A.              </t>
  </si>
  <si>
    <t>BRASIL</t>
  </si>
  <si>
    <t xml:space="preserve">ALBANIA             </t>
  </si>
  <si>
    <t xml:space="preserve">BRASIL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</si>
</sst>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d/mm/yyyy"/>
    <numFmt numFmtId="166" formatCode="_ * #,##0_ ;_ * \-#,##0_ ;_ * \-??_ ;_ @_ "/>
    <numFmt numFmtId="167" formatCode="0\ %"/>
    <numFmt numFmtId="168" formatCode="0.00\ %"/>
    <numFmt numFmtId="169" formatCode="_(* #,##0.00_);_(* \(#,##0.00\);_(* \-??_);_(@_)"/>
    <numFmt numFmtId="170" formatCode="_(* #,##0_);_(* \(#,##0\);_(* \-??_);_(@_)"/>
  </numFmts>
  <fonts count="4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sz val="8"/>
      <name val="Consolas"/>
      <family val="3"/>
    </font>
    <font>
      <sz val="11"/>
      <color rgb="FF333399"/>
      <name val="Consolas"/>
      <family val="3"/>
    </font>
    <font>
      <sz val="11"/>
      <color indexed="18"/>
      <name val="Consolas"/>
      <family val="3"/>
    </font>
    <font>
      <sz val="8"/>
      <color indexed="18"/>
      <name val="Consolas"/>
      <family val="3"/>
    </font>
    <font>
      <sz val="9"/>
      <name val="Arial"/>
      <family val="2"/>
    </font>
    <font>
      <b/>
      <sz val="12"/>
      <color theme="1" tint="0.249977111117893"/>
      <name val="Consolas"/>
      <family val="3"/>
      <charset val="1"/>
    </font>
    <font>
      <sz val="12"/>
      <color theme="1" tint="0.34998626667073579"/>
      <name val="Consolas"/>
      <family val="3"/>
    </font>
    <font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  <charset val="1"/>
    </font>
    <font>
      <b/>
      <sz val="9"/>
      <color theme="2" tint="-0.89999084444715716"/>
      <name val="Consolas"/>
      <family val="3"/>
      <charset val="1"/>
    </font>
    <font>
      <sz val="10"/>
      <color theme="2" tint="-0.89999084444715716"/>
      <name val="Arial"/>
      <family val="2"/>
    </font>
    <font>
      <b/>
      <sz val="11"/>
      <color theme="2" tint="-0.89999084444715716"/>
      <name val="Consolas"/>
      <family val="3"/>
    </font>
    <font>
      <sz val="10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sz val="9"/>
      <color theme="2" tint="-0.89999084444715716"/>
      <name val="Arial"/>
      <family val="2"/>
    </font>
    <font>
      <b/>
      <sz val="20"/>
      <color theme="2" tint="-0.89999084444715716"/>
      <name val="Consolas"/>
      <family val="3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b/>
      <sz val="9"/>
      <color rgb="FFD9D9D9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theme="2" tint="-0.89999084444715716"/>
      <name val="Arial"/>
      <family val="2"/>
    </font>
    <font>
      <sz val="9"/>
      <color theme="2" tint="-0.89999084444715716"/>
      <name val="Consolas"/>
      <family val="3"/>
      <charset val="1"/>
    </font>
    <font>
      <b/>
      <sz val="9"/>
      <color theme="0"/>
      <name val="Consolas"/>
      <family val="3"/>
    </font>
    <font>
      <b/>
      <sz val="10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b/>
      <sz val="9"/>
      <color theme="0"/>
      <name val="Consolas"/>
      <family val="3"/>
      <charset val="1"/>
    </font>
    <font>
      <b/>
      <sz val="9"/>
      <color rgb="FF262626"/>
      <name val="Consolas"/>
      <family val="3"/>
    </font>
    <font>
      <b/>
      <sz val="9"/>
      <color theme="2" tint="-0.89999084444715716"/>
      <name val="Consolas"/>
      <family val="3"/>
    </font>
    <font>
      <b/>
      <sz val="11"/>
      <color theme="0"/>
      <name val="Consolas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1F497D"/>
      </patternFill>
    </fill>
    <fill>
      <patternFill patternType="solid">
        <fgColor theme="4" tint="-0.249977111117893"/>
        <bgColor rgb="FF9999FF"/>
      </patternFill>
    </fill>
    <fill>
      <patternFill patternType="solid">
        <fgColor theme="4" tint="-0.249977111117893"/>
        <bgColor rgb="FF33CCCC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3A3935"/>
      </left>
      <right/>
      <top/>
      <bottom style="thin">
        <color rgb="FF3A3935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rgb="FF3A3935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2" fillId="0" borderId="0" applyBorder="0" applyProtection="0"/>
    <xf numFmtId="169" fontId="12" fillId="0" borderId="0" applyBorder="0" applyProtection="0"/>
  </cellStyleXfs>
  <cellXfs count="100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4" fontId="1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14" fontId="20" fillId="0" borderId="0" xfId="0" applyNumberFormat="1" applyFont="1" applyAlignment="1">
      <alignment horizontal="right"/>
    </xf>
    <xf numFmtId="14" fontId="20" fillId="0" borderId="0" xfId="0" applyNumberFormat="1" applyFont="1" applyAlignment="1">
      <alignment horizontal="right" vertical="center"/>
    </xf>
    <xf numFmtId="3" fontId="22" fillId="0" borderId="5" xfId="0" applyNumberFormat="1" applyFont="1" applyBorder="1" applyAlignment="1">
      <alignment vertical="center"/>
    </xf>
    <xf numFmtId="3" fontId="22" fillId="0" borderId="5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/>
    <xf numFmtId="0" fontId="29" fillId="0" borderId="0" xfId="0" applyFont="1" applyAlignment="1">
      <alignment vertical="center"/>
    </xf>
    <xf numFmtId="0" fontId="27" fillId="0" borderId="0" xfId="0" applyFont="1"/>
    <xf numFmtId="3" fontId="22" fillId="0" borderId="0" xfId="0" applyNumberFormat="1" applyFont="1" applyAlignment="1">
      <alignment horizontal="right" vertical="center"/>
    </xf>
    <xf numFmtId="0" fontId="17" fillId="0" borderId="0" xfId="0" applyFont="1"/>
    <xf numFmtId="166" fontId="33" fillId="3" borderId="5" xfId="1" applyNumberFormat="1" applyFont="1" applyFill="1" applyBorder="1" applyAlignment="1" applyProtection="1">
      <alignment vertical="center"/>
    </xf>
    <xf numFmtId="166" fontId="33" fillId="3" borderId="5" xfId="1" applyNumberFormat="1" applyFont="1" applyFill="1" applyBorder="1" applyAlignment="1" applyProtection="1">
      <alignment horizontal="right" vertical="center"/>
    </xf>
    <xf numFmtId="0" fontId="35" fillId="0" borderId="0" xfId="0" applyFont="1"/>
    <xf numFmtId="3" fontId="35" fillId="0" borderId="0" xfId="0" applyNumberFormat="1" applyFont="1"/>
    <xf numFmtId="0" fontId="29" fillId="0" borderId="0" xfId="0" applyFont="1"/>
    <xf numFmtId="3" fontId="22" fillId="0" borderId="1" xfId="0" applyNumberFormat="1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166" fontId="32" fillId="0" borderId="0" xfId="1" applyNumberFormat="1" applyFont="1" applyFill="1" applyBorder="1" applyAlignment="1" applyProtection="1">
      <alignment vertical="center"/>
    </xf>
    <xf numFmtId="14" fontId="37" fillId="4" borderId="0" xfId="0" applyNumberFormat="1" applyFont="1" applyFill="1" applyAlignment="1">
      <alignment horizontal="right" vertical="center"/>
    </xf>
    <xf numFmtId="170" fontId="37" fillId="4" borderId="0" xfId="4" applyNumberFormat="1" applyFont="1" applyFill="1" applyBorder="1" applyAlignment="1" applyProtection="1">
      <alignment horizontal="right" vertical="center"/>
    </xf>
    <xf numFmtId="170" fontId="37" fillId="4" borderId="0" xfId="4" applyNumberFormat="1" applyFont="1" applyFill="1" applyBorder="1" applyAlignment="1" applyProtection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22" fillId="0" borderId="2" xfId="0" applyFont="1" applyBorder="1" applyAlignment="1">
      <alignment horizontal="right" vertical="center"/>
    </xf>
    <xf numFmtId="166" fontId="32" fillId="0" borderId="4" xfId="1" applyNumberFormat="1" applyFont="1" applyFill="1" applyBorder="1" applyAlignment="1" applyProtection="1">
      <alignment vertical="center"/>
    </xf>
    <xf numFmtId="170" fontId="37" fillId="4" borderId="4" xfId="4" applyNumberFormat="1" applyFont="1" applyFill="1" applyBorder="1" applyAlignment="1" applyProtection="1">
      <alignment vertical="center"/>
    </xf>
    <xf numFmtId="168" fontId="22" fillId="0" borderId="5" xfId="0" applyNumberFormat="1" applyFont="1" applyBorder="1" applyAlignment="1">
      <alignment horizontal="right" vertical="center"/>
    </xf>
    <xf numFmtId="168" fontId="22" fillId="0" borderId="9" xfId="0" applyNumberFormat="1" applyFont="1" applyBorder="1" applyAlignment="1">
      <alignment horizontal="right" vertical="center"/>
    </xf>
    <xf numFmtId="166" fontId="40" fillId="0" borderId="0" xfId="1" applyNumberFormat="1" applyFont="1" applyFill="1" applyBorder="1" applyAlignment="1" applyProtection="1">
      <alignment vertical="center"/>
    </xf>
    <xf numFmtId="0" fontId="41" fillId="0" borderId="3" xfId="0" applyFont="1" applyBorder="1" applyAlignment="1">
      <alignment horizontal="right" vertical="center"/>
    </xf>
    <xf numFmtId="170" fontId="42" fillId="5" borderId="5" xfId="4" applyNumberFormat="1" applyFont="1" applyFill="1" applyBorder="1" applyAlignment="1" applyProtection="1">
      <alignment horizontal="left" vertical="center"/>
    </xf>
    <xf numFmtId="170" fontId="42" fillId="5" borderId="8" xfId="4" applyNumberFormat="1" applyFont="1" applyFill="1" applyBorder="1" applyAlignment="1" applyProtection="1">
      <alignment horizontal="left" vertical="center"/>
    </xf>
    <xf numFmtId="170" fontId="42" fillId="6" borderId="7" xfId="4" applyNumberFormat="1" applyFont="1" applyFill="1" applyBorder="1" applyAlignment="1" applyProtection="1">
      <alignment horizontal="left" vertical="center"/>
    </xf>
    <xf numFmtId="170" fontId="42" fillId="6" borderId="5" xfId="4" applyNumberFormat="1" applyFont="1" applyFill="1" applyBorder="1" applyAlignment="1" applyProtection="1">
      <alignment horizontal="left" vertical="center"/>
    </xf>
    <xf numFmtId="3" fontId="42" fillId="4" borderId="0" xfId="0" applyNumberFormat="1" applyFont="1" applyFill="1" applyAlignment="1">
      <alignment horizontal="right" vertical="center"/>
    </xf>
    <xf numFmtId="0" fontId="33" fillId="3" borderId="10" xfId="0" applyFont="1" applyFill="1" applyBorder="1" applyAlignment="1">
      <alignment horizontal="right" vertical="center"/>
    </xf>
    <xf numFmtId="166" fontId="33" fillId="3" borderId="10" xfId="1" applyNumberFormat="1" applyFont="1" applyFill="1" applyBorder="1" applyAlignment="1" applyProtection="1">
      <alignment vertical="center"/>
    </xf>
    <xf numFmtId="9" fontId="33" fillId="3" borderId="10" xfId="2" applyFont="1" applyFill="1" applyBorder="1" applyAlignment="1" applyProtection="1">
      <alignment vertical="center"/>
    </xf>
    <xf numFmtId="0" fontId="33" fillId="3" borderId="0" xfId="0" applyFont="1" applyFill="1" applyAlignment="1">
      <alignment horizontal="right" vertical="center"/>
    </xf>
    <xf numFmtId="166" fontId="33" fillId="3" borderId="0" xfId="1" applyNumberFormat="1" applyFont="1" applyFill="1" applyBorder="1" applyAlignment="1" applyProtection="1">
      <alignment vertical="center"/>
    </xf>
    <xf numFmtId="9" fontId="33" fillId="3" borderId="0" xfId="2" applyFont="1" applyFill="1" applyBorder="1" applyAlignment="1" applyProtection="1">
      <alignment vertic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14" fontId="14" fillId="0" borderId="0" xfId="0" applyNumberFormat="1" applyFont="1" applyAlignment="1">
      <alignment horizontal="right"/>
    </xf>
    <xf numFmtId="0" fontId="11" fillId="4" borderId="0" xfId="0" applyFont="1" applyFill="1" applyAlignment="1">
      <alignment horizontal="right" vertical="center"/>
    </xf>
    <xf numFmtId="168" fontId="37" fillId="4" borderId="0" xfId="2" applyNumberFormat="1" applyFont="1" applyFill="1" applyBorder="1" applyAlignment="1" applyProtection="1">
      <alignment vertical="center"/>
    </xf>
    <xf numFmtId="0" fontId="45" fillId="4" borderId="3" xfId="0" applyFont="1" applyFill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8" fontId="36" fillId="0" borderId="0" xfId="3" applyNumberFormat="1" applyFont="1" applyBorder="1" applyAlignment="1" applyProtection="1">
      <alignment horizontal="right" vertical="center"/>
    </xf>
    <xf numFmtId="0" fontId="43" fillId="0" borderId="0" xfId="0" applyFont="1" applyAlignment="1">
      <alignment vertical="center"/>
    </xf>
    <xf numFmtId="3" fontId="32" fillId="0" borderId="0" xfId="0" applyNumberFormat="1" applyFont="1" applyAlignment="1">
      <alignment vertical="center"/>
    </xf>
    <xf numFmtId="168" fontId="34" fillId="0" borderId="0" xfId="3" applyNumberFormat="1" applyFont="1" applyBorder="1" applyAlignment="1" applyProtection="1">
      <alignment vertical="center"/>
    </xf>
    <xf numFmtId="10" fontId="32" fillId="0" borderId="0" xfId="2" applyNumberFormat="1" applyFont="1" applyFill="1" applyAlignment="1">
      <alignment vertical="center"/>
    </xf>
    <xf numFmtId="0" fontId="43" fillId="0" borderId="1" xfId="0" applyFont="1" applyBorder="1" applyAlignment="1">
      <alignment vertical="center"/>
    </xf>
    <xf numFmtId="3" fontId="32" fillId="0" borderId="1" xfId="0" applyNumberFormat="1" applyFont="1" applyBorder="1" applyAlignment="1">
      <alignment vertical="center"/>
    </xf>
    <xf numFmtId="3" fontId="31" fillId="0" borderId="0" xfId="0" applyNumberFormat="1" applyFont="1" applyAlignment="1">
      <alignment horizontal="right" vertical="center"/>
    </xf>
    <xf numFmtId="3" fontId="43" fillId="0" borderId="0" xfId="0" applyNumberFormat="1" applyFont="1" applyAlignment="1">
      <alignment vertical="center"/>
    </xf>
    <xf numFmtId="14" fontId="32" fillId="0" borderId="0" xfId="0" applyNumberFormat="1" applyFont="1" applyAlignment="1">
      <alignment vertical="center"/>
    </xf>
    <xf numFmtId="168" fontId="39" fillId="0" borderId="0" xfId="3" applyNumberFormat="1" applyFont="1" applyBorder="1" applyAlignment="1" applyProtection="1">
      <alignment horizontal="right" vertical="center"/>
    </xf>
    <xf numFmtId="168" fontId="42" fillId="7" borderId="0" xfId="2" applyNumberFormat="1" applyFont="1" applyFill="1" applyBorder="1" applyAlignment="1" applyProtection="1">
      <alignment horizontal="right" vertical="center"/>
    </xf>
    <xf numFmtId="168" fontId="39" fillId="0" borderId="0" xfId="2" quotePrefix="1" applyNumberFormat="1" applyFont="1" applyFill="1" applyBorder="1" applyAlignment="1" applyProtection="1">
      <alignment horizontal="right" vertical="center"/>
    </xf>
    <xf numFmtId="3" fontId="22" fillId="0" borderId="0" xfId="0" applyNumberFormat="1" applyFont="1" applyAlignment="1">
      <alignment vertical="center"/>
    </xf>
    <xf numFmtId="168" fontId="36" fillId="0" borderId="0" xfId="3" quotePrefix="1" applyNumberFormat="1" applyFont="1" applyBorder="1" applyAlignment="1" applyProtection="1">
      <alignment horizontal="right" vertical="center"/>
    </xf>
    <xf numFmtId="166" fontId="32" fillId="0" borderId="11" xfId="1" applyNumberFormat="1" applyFont="1" applyFill="1" applyBorder="1" applyAlignment="1" applyProtection="1">
      <alignment vertical="center"/>
    </xf>
    <xf numFmtId="168" fontId="39" fillId="0" borderId="0" xfId="3" quotePrefix="1" applyNumberFormat="1" applyFont="1" applyBorder="1" applyAlignment="1" applyProtection="1">
      <alignment horizontal="right" vertical="center"/>
    </xf>
    <xf numFmtId="14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2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4" fontId="20" fillId="0" borderId="0" xfId="0" applyNumberFormat="1" applyFont="1" applyAlignment="1">
      <alignment horizontal="right" vertical="center"/>
    </xf>
    <xf numFmtId="170" fontId="36" fillId="0" borderId="5" xfId="4" applyNumberFormat="1" applyFont="1" applyBorder="1" applyAlignment="1" applyProtection="1">
      <alignment horizontal="right" vertical="center"/>
    </xf>
    <xf numFmtId="170" fontId="36" fillId="0" borderId="6" xfId="4" applyNumberFormat="1" applyFont="1" applyBorder="1" applyAlignment="1" applyProtection="1">
      <alignment horizontal="right" vertical="center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38100</xdr:colOff>
      <xdr:row>13</xdr:row>
      <xdr:rowOff>152400</xdr:rowOff>
    </xdr:from>
    <xdr:to>
      <xdr:col>6</xdr:col>
      <xdr:colOff>735330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38100" y="2428875"/>
          <a:ext cx="526732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617220</xdr:colOff>
      <xdr:row>0</xdr:row>
      <xdr:rowOff>0</xdr:rowOff>
    </xdr:from>
    <xdr:to>
      <xdr:col>5</xdr:col>
      <xdr:colOff>4950</xdr:colOff>
      <xdr:row>9</xdr:row>
      <xdr:rowOff>111240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49268F-B3A9-9315-ADB9-8506B3FF3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0"/>
          <a:ext cx="2557650" cy="162000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33339</xdr:colOff>
      <xdr:row>18</xdr:row>
      <xdr:rowOff>114300</xdr:rowOff>
    </xdr:from>
    <xdr:to>
      <xdr:col>6</xdr:col>
      <xdr:colOff>747715</xdr:colOff>
      <xdr:row>40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E9D25F3-04D3-0BCB-9065-2CB9D3822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9" y="3238500"/>
          <a:ext cx="5286376" cy="3524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16</xdr:row>
      <xdr:rowOff>0</xdr:rowOff>
    </xdr:from>
    <xdr:to>
      <xdr:col>6</xdr:col>
      <xdr:colOff>647700</xdr:colOff>
      <xdr:row>16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30480</xdr:colOff>
      <xdr:row>0</xdr:row>
      <xdr:rowOff>22861</xdr:rowOff>
    </xdr:from>
    <xdr:to>
      <xdr:col>2</xdr:col>
      <xdr:colOff>170653</xdr:colOff>
      <xdr:row>7</xdr:row>
      <xdr:rowOff>135256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29F820-17C8-46DD-B077-97588B81B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" y="22861"/>
          <a:ext cx="2045173" cy="1295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0</xdr:row>
      <xdr:rowOff>22860</xdr:rowOff>
    </xdr:from>
    <xdr:to>
      <xdr:col>2</xdr:col>
      <xdr:colOff>625948</xdr:colOff>
      <xdr:row>7</xdr:row>
      <xdr:rowOff>140970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0A8A58-356E-4F66-8BA0-1AFE4341C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612613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3F7788-B35C-4264-8F61-3B12F7A48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488788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EE16A8-5729-43BD-9FBC-5F76F82B2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48</xdr:row>
      <xdr:rowOff>0</xdr:rowOff>
    </xdr:from>
    <xdr:to>
      <xdr:col>7</xdr:col>
      <xdr:colOff>66675</xdr:colOff>
      <xdr:row>48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22860</xdr:colOff>
      <xdr:row>0</xdr:row>
      <xdr:rowOff>22860</xdr:rowOff>
    </xdr:from>
    <xdr:to>
      <xdr:col>2</xdr:col>
      <xdr:colOff>498313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0D2778-F610-4913-BDB7-791BDA7E1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22860</xdr:rowOff>
    </xdr:from>
    <xdr:to>
      <xdr:col>2</xdr:col>
      <xdr:colOff>384013</xdr:colOff>
      <xdr:row>7</xdr:row>
      <xdr:rowOff>135255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C15521-6FF4-4CDC-A618-B68EB4A7F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1C7F357-CD2B-4EFA-B814-E3FA6B2268C0}" name="Tabla4" displayName="Tabla4" ref="A12:F16" totalsRowShown="0" headerRowDxfId="28" headerRowBorderDxfId="27">
  <tableColumns count="6">
    <tableColumn id="1" xr3:uid="{D2EC01D9-DFD6-492B-A769-46298D271B3E}" name="N°"/>
    <tableColumn id="2" xr3:uid="{AA58ECCA-0A44-4BB4-B458-E35253BC3DAE}" name="BUQUE"/>
    <tableColumn id="3" xr3:uid="{13AB0706-96B4-462E-8515-600BDB140183}" name="FECHA"/>
    <tableColumn id="4" xr3:uid="{1FE19846-5403-46AF-9AAA-86CEDFD89539}" name="PALLETS"/>
    <tableColumn id="5" xr3:uid="{6342125D-8153-43EE-A639-529047C93858}" name="BULTOS"/>
    <tableColumn id="6" xr3:uid="{C20E2D36-3BD5-4417-A205-43160BF72357}" name="TONELADAS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283C12C-AA64-4389-BAE6-DB4F75C03EDD}" name="Tabla3" displayName="Tabla3" ref="B12:F15" totalsRowShown="0" headerRowDxfId="26" headerRowBorderDxfId="25" tableBorderDxfId="24">
  <tableColumns count="5">
    <tableColumn id="1" xr3:uid="{880D3E87-2459-40ED-B98C-3B32D3DC1C8F}" name="AGENTE"/>
    <tableColumn id="2" xr3:uid="{23270B6C-EB88-4D04-98DD-6713E8AAA3E2}" name="PALLETS"/>
    <tableColumn id="3" xr3:uid="{D24E0A32-0371-46EF-B2AA-D142A5DC7FD8}" name="BULTOS"/>
    <tableColumn id="4" xr3:uid="{8A598FD6-E1DC-40F4-A0BE-3DAAD48637A2}" name="TONELADAS"/>
    <tableColumn id="5" xr3:uid="{FBD40376-DBA2-4D34-812E-2563F9D8ADCB}" name="% Distr.">
      <calculatedColumnFormula>+E13/$E$15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0EC4D7-C717-464A-9F5F-DD87A7B188BC}" name="Tabla1" displayName="Tabla1" ref="B12:F52" totalsRowShown="0" headerRowDxfId="23" headerRowBorderDxfId="22" tableBorderDxfId="21">
  <tableColumns count="5">
    <tableColumn id="1" xr3:uid="{0A7B0318-26DF-4DAF-824F-917FBD8E30D3}" name="EXPORTADOR"/>
    <tableColumn id="2" xr3:uid="{8A3B8566-6E4F-475B-AAF9-F49ABBD5430B}" name="PALLETS"/>
    <tableColumn id="3" xr3:uid="{71EAC110-0C52-475C-8C6B-7E8911BF1EB2}" name="BULTOS"/>
    <tableColumn id="4" xr3:uid="{8B6B3154-244B-4530-85AE-A93E46876973}" name="TONELADAS"/>
    <tableColumn id="5" xr3:uid="{ABEFDD89-F8CB-4C2D-BFDC-7285B2469451}" name="% Distr.">
      <calculatedColumnFormula>+E13/#REF!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9A23D71-C9B7-4DE4-A3D1-368A085FEDEE}" name="Tabla5" displayName="Tabla5" ref="B12:F41" totalsRowShown="0" headerRowDxfId="20" headerRowBorderDxfId="19" tableBorderDxfId="18">
  <tableColumns count="5">
    <tableColumn id="1" xr3:uid="{A6C5EFE3-C944-4574-B245-8DB83DE3F132}" name="EXPORTADOR"/>
    <tableColumn id="2" xr3:uid="{CA5993C2-E925-4690-9C86-FCA234C4A197}" name="PALLETS"/>
    <tableColumn id="3" xr3:uid="{BFCB2325-084F-4905-94E0-363EC2AB6D9A}" name="BULTOS"/>
    <tableColumn id="4" xr3:uid="{01F0D222-72D5-4F48-ABBC-128F820E0D33}" name="TONELADAS"/>
    <tableColumn id="5" xr3:uid="{CDF0CC2D-676E-487F-B51F-92E042C1D527}" name="% Distr.">
      <calculatedColumnFormula>+E13/#REF!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CB32701-426F-47F8-8B5C-ABDC49FED3FB}" name="Tabla6" displayName="Tabla6" ref="A13:H21" totalsRowShown="0" headerRowDxfId="17" headerRowBorderDxfId="16" tableBorderDxfId="15">
  <tableColumns count="8">
    <tableColumn id="1" xr3:uid="{F9990F22-7EA9-4C83-9769-23B1E38C36E7}" name="ESPECIE"/>
    <tableColumn id="2" xr3:uid="{28037506-5C7D-46BF-AE28-B077F7A064D4}" name="PALL"/>
    <tableColumn id="3" xr3:uid="{1E4C4845-E0FA-4B01-AD79-5F1DF2541764}" name="BULT"/>
    <tableColumn id="4" xr3:uid="{E1368395-671D-4B13-9F74-733CE11BA07D}" name="TONS"/>
    <tableColumn id="5" xr3:uid="{1082A961-BBB3-49FD-A472-12BB73B26602}" name="PALLETS"/>
    <tableColumn id="6" xr3:uid="{F3C174A4-B077-4702-802B-A6456CD2FA41}" name="BULTOS"/>
    <tableColumn id="7" xr3:uid="{7AFFA048-0081-444F-B63C-1CBA44D9C0D9}" name="TONELADAS"/>
    <tableColumn id="8" xr3:uid="{8659347C-DFF5-49FA-8B55-9E44C4D149FC}" name="% Var">
      <calculatedColumnFormula>+(G14-D14)/D14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A1572DA-19D1-49DE-9436-9704D1C83A9B}" name="Tabla7" displayName="Tabla7" ref="A25:H48" totalsRowShown="0" headerRowDxfId="14" headerRowBorderDxfId="13" tableBorderDxfId="12">
  <tableColumns count="8">
    <tableColumn id="1" xr3:uid="{9EC7478F-1657-445E-AEDF-4A7FC728DD51}" name="DESTINO"/>
    <tableColumn id="2" xr3:uid="{143D0E3D-D95C-4546-ACEB-8D246AB6AE76}" name="PALL"/>
    <tableColumn id="3" xr3:uid="{7DFAAC8B-A5F2-4258-831A-0A79237630BA}" name="BULT"/>
    <tableColumn id="4" xr3:uid="{9D59535D-459F-48E1-8839-7C80F125AA7D}" name="TONS"/>
    <tableColumn id="5" xr3:uid="{907FFE7B-80EB-4DAD-B1CD-01D89783A44F}" name="PALLETS"/>
    <tableColumn id="6" xr3:uid="{48020BF8-8646-4179-9CBB-3AE47DF97743}" name="BULTOS"/>
    <tableColumn id="7" xr3:uid="{1DBC8F00-A5A5-4542-B0EF-F7193D76E754}" name="TONELADAS"/>
    <tableColumn id="8" xr3:uid="{86CF3CC0-00A9-476D-9995-69D5C21C3898}" name="% Var">
      <calculatedColumnFormula>+(G26-D26)/D26</calculatedColumn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E57179C-E11C-4134-9E8D-ADD5BAC4BB80}" name="Tabla8" displayName="Tabla8" ref="A13:I46" totalsRowShown="0" headerRowDxfId="11" headerRowBorderDxfId="10" tableBorderDxfId="9">
  <tableColumns count="9">
    <tableColumn id="1" xr3:uid="{5D5C9B32-CC7C-42CB-B148-6A540FA8224F}" name="DESTINO" dataDxfId="8"/>
    <tableColumn id="2" xr3:uid="{34F784EA-D59F-4152-A0F3-14FFF3586B99}" name="ESPECIE" dataDxfId="7"/>
    <tableColumn id="3" xr3:uid="{05704FBE-D1E3-4B4F-A1B0-B5A1B289291A}" name="PALL" dataDxfId="6" dataCellStyle="Millares"/>
    <tableColumn id="4" xr3:uid="{33D767CB-282C-43B0-B411-17E301E590FA}" name="BULT" dataDxfId="5" dataCellStyle="Millares"/>
    <tableColumn id="5" xr3:uid="{1240987F-48F3-4E84-B003-8C8416CE588D}" name="TONS" dataDxfId="4" dataCellStyle="Millares"/>
    <tableColumn id="6" xr3:uid="{DEDC19FD-0F3C-4DA8-AB8E-BADAED50D104}" name="PALLETS" dataDxfId="3" dataCellStyle="Millares"/>
    <tableColumn id="7" xr3:uid="{511A1832-1905-47C7-ABDD-63C9EBE388F2}" name="BULTOS" dataDxfId="2" dataCellStyle="Millares"/>
    <tableColumn id="8" xr3:uid="{74D2C20B-01E3-46DC-BA5B-8CCFDC824C9C}" name="TONELADAS" dataDxfId="1" dataCellStyle="Millares"/>
    <tableColumn id="9" xr3:uid="{E58DF92A-F187-47EE-8E34-77F5FB532B4A}" name="% Variación" dataDxfId="0" dataCellStyle="Porcentaje">
      <calculatedColumnFormula>+(H14-E14)/E14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G58"/>
  <sheetViews>
    <sheetView showGridLines="0" tabSelected="1" topLeftCell="A4" zoomScaleNormal="100" zoomScaleSheetLayoutView="100" workbookViewId="0">
      <selection activeCell="G1" sqref="G1"/>
    </sheetView>
  </sheetViews>
  <sheetFormatPr baseColWidth="10" defaultColWidth="11.42578125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6.25" x14ac:dyDescent="0.4">
      <c r="A11" s="94" t="s">
        <v>0</v>
      </c>
      <c r="B11" s="94"/>
      <c r="C11" s="94"/>
      <c r="D11" s="94"/>
      <c r="E11" s="94"/>
      <c r="F11" s="94"/>
      <c r="G11" s="94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91" t="s">
        <v>31</v>
      </c>
      <c r="D13" s="92"/>
      <c r="E13" s="92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93" t="s">
        <v>21</v>
      </c>
      <c r="D43" s="93"/>
      <c r="E43" s="93"/>
      <c r="F43" s="4"/>
      <c r="G43" s="4"/>
    </row>
    <row r="44" spans="1:7" ht="12.75" customHeight="1" x14ac:dyDescent="0.2">
      <c r="A44" s="4"/>
      <c r="B44" s="4"/>
      <c r="C44" s="93"/>
      <c r="D44" s="93"/>
      <c r="E44" s="93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3">
    <mergeCell ref="C13:E13"/>
    <mergeCell ref="C43:E44"/>
    <mergeCell ref="A11:G11"/>
  </mergeCells>
  <phoneticPr fontId="0" type="noConversion"/>
  <pageMargins left="0.7" right="0.7" top="0.75" bottom="0.75" header="0.3" footer="0.3"/>
  <pageSetup paperSize="9" scale="97" fitToHeight="0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21"/>
  <sheetViews>
    <sheetView showGridLines="0" topLeftCell="A4" zoomScaleNormal="100" zoomScaleSheetLayoutView="100" workbookViewId="0">
      <selection activeCell="D20" sqref="D20"/>
    </sheetView>
  </sheetViews>
  <sheetFormatPr baseColWidth="10" defaultColWidth="11.42578125" defaultRowHeight="12.75" x14ac:dyDescent="0.2"/>
  <cols>
    <col min="1" max="1" width="6" customWidth="1"/>
    <col min="2" max="2" width="27.7109375" customWidth="1"/>
    <col min="3" max="3" width="11.7109375" customWidth="1"/>
    <col min="4" max="4" width="10.140625" customWidth="1"/>
    <col min="5" max="5" width="13" customWidth="1"/>
    <col min="6" max="6" width="12.140625" customWidth="1"/>
  </cols>
  <sheetData>
    <row r="9" spans="1:7" ht="20.100000000000001" customHeight="1" x14ac:dyDescent="0.2">
      <c r="A9" s="95" t="s">
        <v>22</v>
      </c>
      <c r="B9" s="95"/>
      <c r="C9" s="95"/>
      <c r="D9" s="95"/>
      <c r="E9" s="95"/>
      <c r="F9" s="95"/>
    </row>
    <row r="10" spans="1:7" s="3" customFormat="1" ht="11.25" x14ac:dyDescent="0.2">
      <c r="A10" s="17"/>
      <c r="B10" s="18"/>
      <c r="C10" s="18"/>
      <c r="D10" s="18"/>
      <c r="E10" s="21"/>
      <c r="F10" s="22" t="str">
        <f>+Principal!C13</f>
        <v>datos al 28/02/2025</v>
      </c>
    </row>
    <row r="11" spans="1:7" ht="15" x14ac:dyDescent="0.25">
      <c r="A11" s="66"/>
      <c r="B11" s="67"/>
      <c r="C11" s="67"/>
      <c r="D11" s="67"/>
      <c r="E11" s="68"/>
      <c r="F11" s="69"/>
    </row>
    <row r="12" spans="1:7" ht="20.100000000000001" customHeight="1" x14ac:dyDescent="0.2">
      <c r="A12" s="25" t="s">
        <v>1</v>
      </c>
      <c r="B12" s="24" t="s">
        <v>2</v>
      </c>
      <c r="C12" s="25" t="s">
        <v>3</v>
      </c>
      <c r="D12" s="25" t="s">
        <v>4</v>
      </c>
      <c r="E12" s="25" t="s">
        <v>5</v>
      </c>
      <c r="F12" s="25" t="s">
        <v>6</v>
      </c>
    </row>
    <row r="13" spans="1:7" ht="20.100000000000001" customHeight="1" x14ac:dyDescent="0.2">
      <c r="A13" s="31">
        <v>1</v>
      </c>
      <c r="B13" s="87" t="s">
        <v>28</v>
      </c>
      <c r="C13" s="83">
        <v>45692</v>
      </c>
      <c r="D13" s="31">
        <v>3853</v>
      </c>
      <c r="E13" s="31">
        <v>242298</v>
      </c>
      <c r="F13" s="31">
        <v>4409</v>
      </c>
    </row>
    <row r="14" spans="1:7" ht="20.100000000000001" customHeight="1" x14ac:dyDescent="0.2">
      <c r="A14" s="31">
        <v>2</v>
      </c>
      <c r="B14" s="87" t="s">
        <v>29</v>
      </c>
      <c r="C14" s="83">
        <v>45697</v>
      </c>
      <c r="D14" s="31">
        <v>5581</v>
      </c>
      <c r="E14" s="31">
        <v>460939</v>
      </c>
      <c r="F14" s="31">
        <v>6178</v>
      </c>
    </row>
    <row r="15" spans="1:7" ht="20.100000000000001" customHeight="1" x14ac:dyDescent="0.2">
      <c r="A15" s="81">
        <v>3</v>
      </c>
      <c r="B15" s="82" t="s">
        <v>30</v>
      </c>
      <c r="C15" s="83">
        <v>45707</v>
      </c>
      <c r="D15" s="76">
        <v>7184</v>
      </c>
      <c r="E15" s="76">
        <v>584648</v>
      </c>
      <c r="F15" s="76">
        <v>8684</v>
      </c>
    </row>
    <row r="16" spans="1:7" ht="20.100000000000001" customHeight="1" x14ac:dyDescent="0.2">
      <c r="A16" s="70"/>
      <c r="B16" s="33"/>
      <c r="C16" s="34" t="s">
        <v>7</v>
      </c>
      <c r="D16" s="33">
        <f>SUM(D13:D15)</f>
        <v>16618</v>
      </c>
      <c r="E16" s="33">
        <f>SUM(E13:E15)</f>
        <v>1287885</v>
      </c>
      <c r="F16" s="34">
        <f>SUM(F13:F15)</f>
        <v>19271</v>
      </c>
      <c r="G16" s="6"/>
    </row>
    <row r="17" spans="1:6" x14ac:dyDescent="0.2">
      <c r="A17" s="6"/>
      <c r="B17" s="6"/>
      <c r="C17" s="10"/>
      <c r="D17" s="11"/>
      <c r="E17" s="11"/>
      <c r="F17" s="9"/>
    </row>
    <row r="18" spans="1:6" x14ac:dyDescent="0.2">
      <c r="A18" s="6"/>
      <c r="B18" s="6"/>
      <c r="C18" s="10"/>
      <c r="D18" s="11"/>
      <c r="E18" s="11"/>
      <c r="F18" s="9"/>
    </row>
    <row r="19" spans="1:6" x14ac:dyDescent="0.2">
      <c r="D19" s="7"/>
    </row>
    <row r="21" spans="1:6" x14ac:dyDescent="0.2">
      <c r="D21" s="7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9:G15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" customWidth="1"/>
    <col min="5" max="5" width="12.140625" customWidth="1"/>
    <col min="6" max="6" width="11.85546875" customWidth="1"/>
  </cols>
  <sheetData>
    <row r="9" spans="1:7" s="26" customFormat="1" ht="20.100000000000001" customHeight="1" x14ac:dyDescent="0.2">
      <c r="A9" s="96" t="s">
        <v>23</v>
      </c>
      <c r="B9" s="96"/>
      <c r="C9" s="96"/>
      <c r="D9" s="96"/>
      <c r="E9" s="96"/>
      <c r="F9" s="96"/>
      <c r="G9" s="27"/>
    </row>
    <row r="10" spans="1:7" s="15" customFormat="1" ht="11.25" x14ac:dyDescent="0.2">
      <c r="B10" s="16"/>
      <c r="C10" s="16"/>
      <c r="D10" s="16"/>
      <c r="E10" s="16"/>
      <c r="F10" s="23" t="str">
        <f>+Principal!C13</f>
        <v>datos al 28/02/2025</v>
      </c>
      <c r="G10" s="16"/>
    </row>
    <row r="11" spans="1:7" s="12" customFormat="1" ht="15" x14ac:dyDescent="0.2">
      <c r="B11" s="13"/>
      <c r="C11" s="13"/>
      <c r="D11" s="13"/>
      <c r="E11" s="13"/>
      <c r="F11" s="14"/>
      <c r="G11" s="13"/>
    </row>
    <row r="12" spans="1:7" s="26" customFormat="1" ht="16.5" customHeight="1" x14ac:dyDescent="0.2">
      <c r="A12" s="31"/>
      <c r="B12" s="24" t="s">
        <v>8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1:7" ht="16.5" customHeight="1" x14ac:dyDescent="0.2">
      <c r="A13" s="32"/>
      <c r="B13" s="75" t="s">
        <v>32</v>
      </c>
      <c r="C13" s="76">
        <v>9434</v>
      </c>
      <c r="D13" s="76">
        <v>703237</v>
      </c>
      <c r="E13" s="76">
        <v>10587</v>
      </c>
      <c r="F13" s="78">
        <f>+E13/$E$15</f>
        <v>0.5493747081106326</v>
      </c>
      <c r="G13" s="5"/>
    </row>
    <row r="14" spans="1:7" ht="16.5" customHeight="1" x14ac:dyDescent="0.2">
      <c r="A14" s="32"/>
      <c r="B14" s="79" t="s">
        <v>33</v>
      </c>
      <c r="C14" s="80">
        <v>7184</v>
      </c>
      <c r="D14" s="80">
        <v>584648</v>
      </c>
      <c r="E14" s="80">
        <v>8684</v>
      </c>
      <c r="F14" s="78">
        <f>+E14/$E$15</f>
        <v>0.45062529188936745</v>
      </c>
      <c r="G14" s="5"/>
    </row>
    <row r="15" spans="1:7" ht="16.5" customHeight="1" x14ac:dyDescent="0.2">
      <c r="B15" s="63" t="s">
        <v>7</v>
      </c>
      <c r="C15" s="64">
        <f>SUM(C13:C14)</f>
        <v>16618</v>
      </c>
      <c r="D15" s="64">
        <f>SUM(D13:D14)</f>
        <v>1287885</v>
      </c>
      <c r="E15" s="64">
        <f>SUM(E13:E14)</f>
        <v>19271</v>
      </c>
      <c r="F15" s="65">
        <f>+E15/$E$15</f>
        <v>1</v>
      </c>
      <c r="G15" s="5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G52"/>
  <sheetViews>
    <sheetView showGridLines="0" zoomScaleNormal="100" zoomScaleSheetLayoutView="100" workbookViewId="0">
      <selection activeCell="G1" sqref="G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.140625" customWidth="1"/>
    <col min="5" max="5" width="12.140625" customWidth="1"/>
    <col min="6" max="6" width="11.7109375" bestFit="1" customWidth="1"/>
  </cols>
  <sheetData>
    <row r="4" spans="2:7" x14ac:dyDescent="0.2">
      <c r="E4" s="6"/>
    </row>
    <row r="9" spans="2:7" s="28" customFormat="1" ht="20.100000000000001" customHeight="1" x14ac:dyDescent="0.2">
      <c r="B9" s="96" t="s">
        <v>24</v>
      </c>
      <c r="C9" s="96"/>
      <c r="D9" s="96"/>
      <c r="E9" s="96"/>
      <c r="F9" s="96"/>
    </row>
    <row r="10" spans="2:7" s="3" customFormat="1" ht="11.25" x14ac:dyDescent="0.2">
      <c r="B10" s="16"/>
      <c r="C10" s="15"/>
      <c r="D10" s="15"/>
      <c r="E10" s="15"/>
      <c r="F10" s="23" t="str">
        <f>+Principal!C13</f>
        <v>datos al 28/02/2025</v>
      </c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s="28" customFormat="1" ht="20.100000000000001" customHeight="1" x14ac:dyDescent="0.2">
      <c r="B13" s="75" t="s">
        <v>34</v>
      </c>
      <c r="C13" s="76">
        <v>2529</v>
      </c>
      <c r="D13" s="76">
        <v>190691</v>
      </c>
      <c r="E13" s="76">
        <v>2948</v>
      </c>
      <c r="F13" s="77">
        <f t="shared" ref="F13:F52" si="0">+E13/$E$52</f>
        <v>0.15295216353637023</v>
      </c>
    </row>
    <row r="14" spans="2:7" s="28" customFormat="1" ht="20.100000000000001" customHeight="1" x14ac:dyDescent="0.2">
      <c r="B14" s="75" t="s">
        <v>35</v>
      </c>
      <c r="C14" s="76">
        <v>2570</v>
      </c>
      <c r="D14" s="76">
        <v>196328</v>
      </c>
      <c r="E14" s="76">
        <v>2735</v>
      </c>
      <c r="F14" s="77">
        <f t="shared" si="0"/>
        <v>0.14190100653730414</v>
      </c>
    </row>
    <row r="15" spans="2:7" s="28" customFormat="1" ht="20.100000000000001" customHeight="1" x14ac:dyDescent="0.2">
      <c r="B15" s="75" t="s">
        <v>36</v>
      </c>
      <c r="C15" s="76">
        <v>1507</v>
      </c>
      <c r="D15" s="76">
        <v>123693</v>
      </c>
      <c r="E15" s="76">
        <v>1720</v>
      </c>
      <c r="F15" s="77">
        <f t="shared" si="0"/>
        <v>8.9239389851613574E-2</v>
      </c>
    </row>
    <row r="16" spans="2:7" s="28" customFormat="1" ht="20.100000000000001" customHeight="1" x14ac:dyDescent="0.2">
      <c r="B16" s="75" t="s">
        <v>37</v>
      </c>
      <c r="C16" s="76">
        <v>1079</v>
      </c>
      <c r="D16" s="76">
        <v>85940</v>
      </c>
      <c r="E16" s="76">
        <v>1294</v>
      </c>
      <c r="F16" s="77">
        <f t="shared" si="0"/>
        <v>6.7137075853481373E-2</v>
      </c>
    </row>
    <row r="17" spans="2:6" s="28" customFormat="1" ht="20.100000000000001" customHeight="1" x14ac:dyDescent="0.2">
      <c r="B17" s="75" t="s">
        <v>38</v>
      </c>
      <c r="C17" s="76">
        <v>1063</v>
      </c>
      <c r="D17" s="76">
        <v>81860</v>
      </c>
      <c r="E17" s="76">
        <v>1264</v>
      </c>
      <c r="F17" s="77">
        <f t="shared" si="0"/>
        <v>6.5580574867697417E-2</v>
      </c>
    </row>
    <row r="18" spans="2:6" s="28" customFormat="1" ht="20.100000000000001" customHeight="1" x14ac:dyDescent="0.2">
      <c r="B18" s="75" t="s">
        <v>39</v>
      </c>
      <c r="C18" s="76">
        <v>824</v>
      </c>
      <c r="D18" s="76">
        <v>75294</v>
      </c>
      <c r="E18" s="76">
        <v>988</v>
      </c>
      <c r="F18" s="77">
        <f t="shared" si="0"/>
        <v>5.1260765798485007E-2</v>
      </c>
    </row>
    <row r="19" spans="2:6" s="28" customFormat="1" ht="20.100000000000001" customHeight="1" x14ac:dyDescent="0.2">
      <c r="B19" s="75" t="s">
        <v>40</v>
      </c>
      <c r="C19" s="76">
        <v>832</v>
      </c>
      <c r="D19" s="76">
        <v>59689</v>
      </c>
      <c r="E19" s="76">
        <v>962</v>
      </c>
      <c r="F19" s="77">
        <f t="shared" si="0"/>
        <v>4.991179827747224E-2</v>
      </c>
    </row>
    <row r="20" spans="2:6" s="28" customFormat="1" ht="20.100000000000001" customHeight="1" x14ac:dyDescent="0.2">
      <c r="B20" s="75" t="s">
        <v>41</v>
      </c>
      <c r="C20" s="76">
        <v>758</v>
      </c>
      <c r="D20" s="76">
        <v>63678</v>
      </c>
      <c r="E20" s="76">
        <v>886</v>
      </c>
      <c r="F20" s="77">
        <f t="shared" si="0"/>
        <v>4.5968662446819547E-2</v>
      </c>
    </row>
    <row r="21" spans="2:6" s="28" customFormat="1" ht="20.100000000000001" customHeight="1" x14ac:dyDescent="0.2">
      <c r="B21" s="75" t="s">
        <v>42</v>
      </c>
      <c r="C21" s="76">
        <v>710</v>
      </c>
      <c r="D21" s="76">
        <v>61013</v>
      </c>
      <c r="E21" s="76">
        <v>787</v>
      </c>
      <c r="F21" s="77">
        <f t="shared" si="0"/>
        <v>4.083220919373249E-2</v>
      </c>
    </row>
    <row r="22" spans="2:6" s="28" customFormat="1" ht="20.100000000000001" customHeight="1" x14ac:dyDescent="0.2">
      <c r="B22" s="75" t="s">
        <v>43</v>
      </c>
      <c r="C22" s="76">
        <v>575</v>
      </c>
      <c r="D22" s="76">
        <v>37184</v>
      </c>
      <c r="E22" s="76">
        <v>694</v>
      </c>
      <c r="F22" s="77">
        <f t="shared" si="0"/>
        <v>3.6007056137802224E-2</v>
      </c>
    </row>
    <row r="23" spans="2:6" s="28" customFormat="1" ht="20.100000000000001" customHeight="1" x14ac:dyDescent="0.2">
      <c r="B23" s="75" t="s">
        <v>44</v>
      </c>
      <c r="C23" s="76">
        <v>560</v>
      </c>
      <c r="D23" s="76">
        <v>35840</v>
      </c>
      <c r="E23" s="76">
        <v>688</v>
      </c>
      <c r="F23" s="77">
        <f t="shared" si="0"/>
        <v>3.5695755940645432E-2</v>
      </c>
    </row>
    <row r="24" spans="2:6" s="28" customFormat="1" ht="20.100000000000001" customHeight="1" x14ac:dyDescent="0.2">
      <c r="B24" s="75" t="s">
        <v>45</v>
      </c>
      <c r="C24" s="76">
        <v>496</v>
      </c>
      <c r="D24" s="76">
        <v>23661</v>
      </c>
      <c r="E24" s="76">
        <v>609</v>
      </c>
      <c r="F24" s="77">
        <f t="shared" si="0"/>
        <v>3.1596970011414344E-2</v>
      </c>
    </row>
    <row r="25" spans="2:6" s="28" customFormat="1" ht="20.100000000000001" customHeight="1" x14ac:dyDescent="0.2">
      <c r="B25" s="75" t="s">
        <v>46</v>
      </c>
      <c r="C25" s="76">
        <v>466</v>
      </c>
      <c r="D25" s="76">
        <v>29330</v>
      </c>
      <c r="E25" s="76">
        <v>579</v>
      </c>
      <c r="F25" s="77">
        <f t="shared" si="0"/>
        <v>3.0040469025630383E-2</v>
      </c>
    </row>
    <row r="26" spans="2:6" s="28" customFormat="1" ht="20.100000000000001" customHeight="1" x14ac:dyDescent="0.2">
      <c r="B26" s="75" t="s">
        <v>47</v>
      </c>
      <c r="C26" s="76">
        <v>493</v>
      </c>
      <c r="D26" s="76">
        <v>41628</v>
      </c>
      <c r="E26" s="76">
        <v>545</v>
      </c>
      <c r="F26" s="77">
        <f t="shared" si="0"/>
        <v>2.827643457507523E-2</v>
      </c>
    </row>
    <row r="27" spans="2:6" s="28" customFormat="1" ht="20.100000000000001" customHeight="1" x14ac:dyDescent="0.2">
      <c r="B27" s="75" t="s">
        <v>48</v>
      </c>
      <c r="C27" s="76">
        <v>329</v>
      </c>
      <c r="D27" s="76">
        <v>22016</v>
      </c>
      <c r="E27" s="76">
        <v>422</v>
      </c>
      <c r="F27" s="77">
        <f t="shared" si="0"/>
        <v>2.1894780533361004E-2</v>
      </c>
    </row>
    <row r="28" spans="2:6" s="28" customFormat="1" ht="20.100000000000001" customHeight="1" x14ac:dyDescent="0.2">
      <c r="B28" s="75" t="s">
        <v>49</v>
      </c>
      <c r="C28" s="76">
        <v>280</v>
      </c>
      <c r="D28" s="76">
        <v>27520</v>
      </c>
      <c r="E28" s="76">
        <v>346</v>
      </c>
      <c r="F28" s="77">
        <f t="shared" si="0"/>
        <v>1.7951644702708311E-2</v>
      </c>
    </row>
    <row r="29" spans="2:6" s="28" customFormat="1" ht="20.100000000000001" customHeight="1" x14ac:dyDescent="0.2">
      <c r="B29" s="75" t="s">
        <v>50</v>
      </c>
      <c r="C29" s="76">
        <v>264</v>
      </c>
      <c r="D29" s="76">
        <v>19793</v>
      </c>
      <c r="E29" s="76">
        <v>313</v>
      </c>
      <c r="F29" s="77">
        <f t="shared" si="0"/>
        <v>1.6239493618345958E-2</v>
      </c>
    </row>
    <row r="30" spans="2:6" s="28" customFormat="1" ht="20.100000000000001" customHeight="1" x14ac:dyDescent="0.2">
      <c r="B30" s="75" t="s">
        <v>51</v>
      </c>
      <c r="C30" s="76">
        <v>240</v>
      </c>
      <c r="D30" s="76">
        <v>18200</v>
      </c>
      <c r="E30" s="76">
        <v>300</v>
      </c>
      <c r="F30" s="77">
        <f t="shared" si="0"/>
        <v>1.5565009857839577E-2</v>
      </c>
    </row>
    <row r="31" spans="2:6" s="28" customFormat="1" ht="20.100000000000001" customHeight="1" x14ac:dyDescent="0.2">
      <c r="B31" s="75" t="s">
        <v>52</v>
      </c>
      <c r="C31" s="76">
        <v>129</v>
      </c>
      <c r="D31" s="76">
        <v>10311</v>
      </c>
      <c r="E31" s="76">
        <v>143</v>
      </c>
      <c r="F31" s="77">
        <f t="shared" si="0"/>
        <v>7.4193213655701978E-3</v>
      </c>
    </row>
    <row r="32" spans="2:6" s="28" customFormat="1" ht="20.100000000000001" customHeight="1" x14ac:dyDescent="0.2">
      <c r="B32" s="75" t="s">
        <v>53</v>
      </c>
      <c r="C32" s="76">
        <v>100</v>
      </c>
      <c r="D32" s="76">
        <v>9800</v>
      </c>
      <c r="E32" s="76">
        <v>100</v>
      </c>
      <c r="F32" s="77">
        <f t="shared" si="0"/>
        <v>5.1883366192798592E-3</v>
      </c>
    </row>
    <row r="33" spans="2:6" s="28" customFormat="1" ht="20.100000000000001" customHeight="1" x14ac:dyDescent="0.2">
      <c r="B33" s="75" t="s">
        <v>54</v>
      </c>
      <c r="C33" s="76">
        <v>72</v>
      </c>
      <c r="D33" s="76">
        <v>4032</v>
      </c>
      <c r="E33" s="76">
        <v>83</v>
      </c>
      <c r="F33" s="77">
        <f t="shared" si="0"/>
        <v>4.3063193940022825E-3</v>
      </c>
    </row>
    <row r="34" spans="2:6" s="28" customFormat="1" ht="20.100000000000001" customHeight="1" x14ac:dyDescent="0.2">
      <c r="B34" s="75" t="s">
        <v>55</v>
      </c>
      <c r="C34" s="76">
        <v>60</v>
      </c>
      <c r="D34" s="76">
        <v>5880</v>
      </c>
      <c r="E34" s="76">
        <v>82</v>
      </c>
      <c r="F34" s="77">
        <f t="shared" si="0"/>
        <v>4.2544360278094842E-3</v>
      </c>
    </row>
    <row r="35" spans="2:6" s="28" customFormat="1" ht="20.100000000000001" customHeight="1" x14ac:dyDescent="0.2">
      <c r="B35" s="75" t="s">
        <v>56</v>
      </c>
      <c r="C35" s="76">
        <v>60</v>
      </c>
      <c r="D35" s="76">
        <v>5700</v>
      </c>
      <c r="E35" s="76">
        <v>80</v>
      </c>
      <c r="F35" s="77">
        <f t="shared" si="0"/>
        <v>4.1506692954238868E-3</v>
      </c>
    </row>
    <row r="36" spans="2:6" s="28" customFormat="1" ht="20.100000000000001" customHeight="1" x14ac:dyDescent="0.2">
      <c r="B36" s="75" t="s">
        <v>57</v>
      </c>
      <c r="C36" s="76">
        <v>66</v>
      </c>
      <c r="D36" s="76">
        <v>3696</v>
      </c>
      <c r="E36" s="76">
        <v>76</v>
      </c>
      <c r="F36" s="77">
        <f t="shared" si="0"/>
        <v>3.9431358306526929E-3</v>
      </c>
    </row>
    <row r="37" spans="2:6" s="28" customFormat="1" ht="20.100000000000001" customHeight="1" x14ac:dyDescent="0.2">
      <c r="B37" s="75" t="s">
        <v>58</v>
      </c>
      <c r="C37" s="76">
        <v>60</v>
      </c>
      <c r="D37" s="76">
        <v>3360</v>
      </c>
      <c r="E37" s="76">
        <v>69</v>
      </c>
      <c r="F37" s="77">
        <f t="shared" si="0"/>
        <v>3.5799522673031028E-3</v>
      </c>
    </row>
    <row r="38" spans="2:6" s="28" customFormat="1" ht="20.100000000000001" customHeight="1" x14ac:dyDescent="0.2">
      <c r="B38" s="75" t="s">
        <v>59</v>
      </c>
      <c r="C38" s="76">
        <v>66</v>
      </c>
      <c r="D38" s="76">
        <v>6468</v>
      </c>
      <c r="E38" s="76">
        <v>66</v>
      </c>
      <c r="F38" s="77">
        <f t="shared" si="0"/>
        <v>3.4243021687247067E-3</v>
      </c>
    </row>
    <row r="39" spans="2:6" s="28" customFormat="1" ht="20.100000000000001" customHeight="1" x14ac:dyDescent="0.2">
      <c r="B39" s="75" t="s">
        <v>60</v>
      </c>
      <c r="C39" s="76">
        <v>60</v>
      </c>
      <c r="D39" s="76">
        <v>7200</v>
      </c>
      <c r="E39" s="76">
        <v>65</v>
      </c>
      <c r="F39" s="77">
        <f t="shared" si="0"/>
        <v>3.3724188025319084E-3</v>
      </c>
    </row>
    <row r="40" spans="2:6" s="28" customFormat="1" ht="20.100000000000001" customHeight="1" x14ac:dyDescent="0.2">
      <c r="B40" s="75" t="s">
        <v>61</v>
      </c>
      <c r="C40" s="76">
        <v>46</v>
      </c>
      <c r="D40" s="76">
        <v>2576</v>
      </c>
      <c r="E40" s="76">
        <v>53</v>
      </c>
      <c r="F40" s="77">
        <f t="shared" si="0"/>
        <v>2.7498184082183253E-3</v>
      </c>
    </row>
    <row r="41" spans="2:6" s="28" customFormat="1" ht="20.100000000000001" customHeight="1" x14ac:dyDescent="0.2">
      <c r="B41" s="75" t="s">
        <v>62</v>
      </c>
      <c r="C41" s="76">
        <v>42</v>
      </c>
      <c r="D41" s="76">
        <v>3150</v>
      </c>
      <c r="E41" s="76">
        <v>52</v>
      </c>
      <c r="F41" s="77">
        <f t="shared" si="0"/>
        <v>2.6979350420255266E-3</v>
      </c>
    </row>
    <row r="42" spans="2:6" s="28" customFormat="1" ht="20.100000000000001" customHeight="1" x14ac:dyDescent="0.2">
      <c r="B42" s="75" t="s">
        <v>63</v>
      </c>
      <c r="C42" s="76">
        <v>42</v>
      </c>
      <c r="D42" s="76">
        <v>4648</v>
      </c>
      <c r="E42" s="76">
        <v>50</v>
      </c>
      <c r="F42" s="77">
        <f t="shared" si="0"/>
        <v>2.5941683096399296E-3</v>
      </c>
    </row>
    <row r="43" spans="2:6" s="28" customFormat="1" ht="20.100000000000001" customHeight="1" x14ac:dyDescent="0.2">
      <c r="B43" s="75" t="s">
        <v>64</v>
      </c>
      <c r="C43" s="76">
        <v>40</v>
      </c>
      <c r="D43" s="76">
        <v>4800</v>
      </c>
      <c r="E43" s="76">
        <v>43</v>
      </c>
      <c r="F43" s="77">
        <f t="shared" si="0"/>
        <v>2.2309847462903395E-3</v>
      </c>
    </row>
    <row r="44" spans="2:6" s="28" customFormat="1" ht="20.100000000000001" customHeight="1" x14ac:dyDescent="0.2">
      <c r="B44" s="75" t="s">
        <v>65</v>
      </c>
      <c r="C44" s="76">
        <v>40</v>
      </c>
      <c r="D44" s="76">
        <v>4800</v>
      </c>
      <c r="E44" s="76">
        <v>43</v>
      </c>
      <c r="F44" s="77">
        <f t="shared" si="0"/>
        <v>2.2309847462903395E-3</v>
      </c>
    </row>
    <row r="45" spans="2:6" s="28" customFormat="1" ht="20.100000000000001" customHeight="1" x14ac:dyDescent="0.2">
      <c r="B45" s="75" t="s">
        <v>66</v>
      </c>
      <c r="C45" s="76">
        <v>40</v>
      </c>
      <c r="D45" s="76">
        <v>4504</v>
      </c>
      <c r="E45" s="76">
        <v>41</v>
      </c>
      <c r="F45" s="77">
        <f t="shared" si="0"/>
        <v>2.1272180139047421E-3</v>
      </c>
    </row>
    <row r="46" spans="2:6" s="28" customFormat="1" ht="20.100000000000001" customHeight="1" x14ac:dyDescent="0.2">
      <c r="B46" s="75" t="s">
        <v>67</v>
      </c>
      <c r="C46" s="76">
        <v>20</v>
      </c>
      <c r="D46" s="76">
        <v>3200</v>
      </c>
      <c r="E46" s="76">
        <v>29</v>
      </c>
      <c r="F46" s="77">
        <f t="shared" si="0"/>
        <v>1.5046176195911592E-3</v>
      </c>
    </row>
    <row r="47" spans="2:6" s="28" customFormat="1" ht="20.100000000000001" customHeight="1" x14ac:dyDescent="0.2">
      <c r="B47" s="75" t="s">
        <v>68</v>
      </c>
      <c r="C47" s="76">
        <v>20</v>
      </c>
      <c r="D47" s="76">
        <v>1902</v>
      </c>
      <c r="E47" s="76">
        <v>27</v>
      </c>
      <c r="F47" s="77">
        <f t="shared" si="0"/>
        <v>1.400850887205562E-3</v>
      </c>
    </row>
    <row r="48" spans="2:6" s="28" customFormat="1" ht="20.100000000000001" customHeight="1" x14ac:dyDescent="0.2">
      <c r="B48" s="75" t="s">
        <v>69</v>
      </c>
      <c r="C48" s="76">
        <v>20</v>
      </c>
      <c r="D48" s="76">
        <v>1260</v>
      </c>
      <c r="E48" s="76">
        <v>26</v>
      </c>
      <c r="F48" s="77">
        <f t="shared" si="0"/>
        <v>1.3489675210127633E-3</v>
      </c>
    </row>
    <row r="49" spans="2:6" s="28" customFormat="1" ht="20.100000000000001" customHeight="1" x14ac:dyDescent="0.2">
      <c r="B49" s="75" t="s">
        <v>70</v>
      </c>
      <c r="C49" s="76">
        <v>20</v>
      </c>
      <c r="D49" s="76">
        <v>2560</v>
      </c>
      <c r="E49" s="76">
        <v>23</v>
      </c>
      <c r="F49" s="77">
        <f t="shared" si="0"/>
        <v>1.1933174224343676E-3</v>
      </c>
    </row>
    <row r="50" spans="2:6" s="28" customFormat="1" ht="20.100000000000001" customHeight="1" x14ac:dyDescent="0.2">
      <c r="B50" s="75" t="s">
        <v>71</v>
      </c>
      <c r="C50" s="76">
        <v>20</v>
      </c>
      <c r="D50" s="76">
        <v>2400</v>
      </c>
      <c r="E50" s="76">
        <v>22</v>
      </c>
      <c r="F50" s="77">
        <f t="shared" si="0"/>
        <v>1.1414340562415689E-3</v>
      </c>
    </row>
    <row r="51" spans="2:6" s="28" customFormat="1" ht="20.100000000000001" customHeight="1" x14ac:dyDescent="0.2">
      <c r="B51" s="75" t="s">
        <v>72</v>
      </c>
      <c r="C51" s="76">
        <v>20</v>
      </c>
      <c r="D51" s="76">
        <v>2280</v>
      </c>
      <c r="E51" s="76">
        <v>21</v>
      </c>
      <c r="F51" s="77">
        <f t="shared" si="0"/>
        <v>1.0895506900487704E-3</v>
      </c>
    </row>
    <row r="52" spans="2:6" ht="20.100000000000001" customHeight="1" x14ac:dyDescent="0.2">
      <c r="B52" s="60" t="s">
        <v>11</v>
      </c>
      <c r="C52" s="61">
        <f>SUBTOTAL(109,C13:C51)</f>
        <v>16618</v>
      </c>
      <c r="D52" s="61">
        <f>SUBTOTAL(109,D13:D51)</f>
        <v>1287885</v>
      </c>
      <c r="E52" s="61">
        <f>SUBTOTAL(109,E13:E51)</f>
        <v>19274</v>
      </c>
      <c r="F52" s="62">
        <f t="shared" si="0"/>
        <v>1</v>
      </c>
    </row>
  </sheetData>
  <mergeCells count="1">
    <mergeCell ref="B9:F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ignoredErrors>
    <ignoredError sqref="F51:F52 F13:F50" calculatedColumn="1"/>
  </ignoredError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/>
  </sheetPr>
  <dimension ref="B9:G41"/>
  <sheetViews>
    <sheetView showGridLines="0" zoomScaleNormal="100" zoomScaleSheetLayoutView="100" workbookViewId="0">
      <selection activeCell="E17" sqref="E17"/>
    </sheetView>
  </sheetViews>
  <sheetFormatPr baseColWidth="10" defaultColWidth="11.42578125" defaultRowHeight="12.75" x14ac:dyDescent="0.2"/>
  <cols>
    <col min="1" max="1" width="6" customWidth="1"/>
    <col min="2" max="2" width="23" customWidth="1"/>
    <col min="3" max="3" width="10.140625" customWidth="1"/>
    <col min="4" max="4" width="11.7109375" customWidth="1"/>
    <col min="5" max="5" width="12.140625" customWidth="1"/>
    <col min="6" max="6" width="11.7109375" bestFit="1" customWidth="1"/>
  </cols>
  <sheetData>
    <row r="9" spans="2:7" s="28" customFormat="1" ht="20.100000000000001" customHeight="1" x14ac:dyDescent="0.2">
      <c r="B9" s="96" t="s">
        <v>25</v>
      </c>
      <c r="C9" s="96"/>
      <c r="D9" s="96"/>
      <c r="E9" s="96"/>
      <c r="F9" s="96"/>
    </row>
    <row r="10" spans="2:7" s="3" customFormat="1" ht="12.75" customHeight="1" x14ac:dyDescent="0.2">
      <c r="B10" s="16"/>
      <c r="C10" s="15"/>
      <c r="D10" s="15"/>
      <c r="E10" s="97" t="str">
        <f>+Principal!C13</f>
        <v>datos al 28/02/2025</v>
      </c>
      <c r="F10" s="97"/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s="28" customFormat="1" ht="20.100000000000001" customHeight="1" x14ac:dyDescent="0.2">
      <c r="B13" s="75" t="s">
        <v>34</v>
      </c>
      <c r="C13" s="76">
        <v>2529</v>
      </c>
      <c r="D13" s="76">
        <v>190691</v>
      </c>
      <c r="E13" s="76">
        <v>2948</v>
      </c>
      <c r="F13" s="77">
        <f>+E13/$E$41</f>
        <v>0.15682519416959251</v>
      </c>
    </row>
    <row r="14" spans="2:7" s="28" customFormat="1" ht="20.100000000000001" customHeight="1" x14ac:dyDescent="0.2">
      <c r="B14" s="75" t="s">
        <v>35</v>
      </c>
      <c r="C14" s="76">
        <v>2570</v>
      </c>
      <c r="D14" s="76">
        <v>196328</v>
      </c>
      <c r="E14" s="76">
        <v>2735</v>
      </c>
      <c r="F14" s="77">
        <f t="shared" ref="F14:F40" si="0">+E14/$E$41</f>
        <v>0.14549420151079903</v>
      </c>
    </row>
    <row r="15" spans="2:7" s="28" customFormat="1" ht="20.100000000000001" customHeight="1" x14ac:dyDescent="0.2">
      <c r="B15" s="75" t="s">
        <v>36</v>
      </c>
      <c r="C15" s="76">
        <v>1507</v>
      </c>
      <c r="D15" s="76">
        <v>123693</v>
      </c>
      <c r="E15" s="76">
        <v>1720</v>
      </c>
      <c r="F15" s="77">
        <f t="shared" si="0"/>
        <v>9.1499095648473236E-2</v>
      </c>
    </row>
    <row r="16" spans="2:7" s="28" customFormat="1" ht="20.100000000000001" customHeight="1" x14ac:dyDescent="0.2">
      <c r="B16" s="75" t="s">
        <v>37</v>
      </c>
      <c r="C16" s="76">
        <v>1079</v>
      </c>
      <c r="D16" s="76">
        <v>85940</v>
      </c>
      <c r="E16" s="76">
        <v>1294</v>
      </c>
      <c r="F16" s="77">
        <f t="shared" si="0"/>
        <v>6.883711033088627E-2</v>
      </c>
    </row>
    <row r="17" spans="2:6" s="28" customFormat="1" ht="20.100000000000001" customHeight="1" x14ac:dyDescent="0.2">
      <c r="B17" s="75" t="s">
        <v>38</v>
      </c>
      <c r="C17" s="76">
        <v>1063</v>
      </c>
      <c r="D17" s="76">
        <v>81860</v>
      </c>
      <c r="E17" s="76">
        <v>1264</v>
      </c>
      <c r="F17" s="77">
        <f t="shared" si="0"/>
        <v>6.7241195871901263E-2</v>
      </c>
    </row>
    <row r="18" spans="2:6" s="28" customFormat="1" ht="20.100000000000001" customHeight="1" x14ac:dyDescent="0.2">
      <c r="B18" s="75" t="s">
        <v>39</v>
      </c>
      <c r="C18" s="76">
        <v>824</v>
      </c>
      <c r="D18" s="76">
        <v>75294</v>
      </c>
      <c r="E18" s="76">
        <v>988</v>
      </c>
      <c r="F18" s="77">
        <f t="shared" si="0"/>
        <v>5.2558782849239281E-2</v>
      </c>
    </row>
    <row r="19" spans="2:6" s="28" customFormat="1" ht="20.100000000000001" customHeight="1" x14ac:dyDescent="0.2">
      <c r="B19" s="75" t="s">
        <v>40</v>
      </c>
      <c r="C19" s="76">
        <v>832</v>
      </c>
      <c r="D19" s="76">
        <v>59689</v>
      </c>
      <c r="E19" s="76">
        <v>962</v>
      </c>
      <c r="F19" s="77">
        <f t="shared" si="0"/>
        <v>5.1175656984785614E-2</v>
      </c>
    </row>
    <row r="20" spans="2:6" s="28" customFormat="1" ht="20.100000000000001" customHeight="1" x14ac:dyDescent="0.2">
      <c r="B20" s="75" t="s">
        <v>41</v>
      </c>
      <c r="C20" s="76">
        <v>758</v>
      </c>
      <c r="D20" s="76">
        <v>63678</v>
      </c>
      <c r="E20" s="76">
        <v>886</v>
      </c>
      <c r="F20" s="77">
        <f t="shared" si="0"/>
        <v>4.7132673688690285E-2</v>
      </c>
    </row>
    <row r="21" spans="2:6" s="28" customFormat="1" ht="20.100000000000001" customHeight="1" x14ac:dyDescent="0.2">
      <c r="B21" s="75" t="s">
        <v>42</v>
      </c>
      <c r="C21" s="76">
        <v>710</v>
      </c>
      <c r="D21" s="76">
        <v>61013</v>
      </c>
      <c r="E21" s="76">
        <v>787</v>
      </c>
      <c r="F21" s="77">
        <f t="shared" si="0"/>
        <v>4.1866155974039788E-2</v>
      </c>
    </row>
    <row r="22" spans="2:6" s="28" customFormat="1" ht="20.100000000000001" customHeight="1" x14ac:dyDescent="0.2">
      <c r="B22" s="75" t="s">
        <v>43</v>
      </c>
      <c r="C22" s="76">
        <v>575</v>
      </c>
      <c r="D22" s="76">
        <v>37184</v>
      </c>
      <c r="E22" s="76">
        <v>694</v>
      </c>
      <c r="F22" s="77">
        <f t="shared" si="0"/>
        <v>3.6918821151186297E-2</v>
      </c>
    </row>
    <row r="23" spans="2:6" s="28" customFormat="1" ht="20.100000000000001" customHeight="1" x14ac:dyDescent="0.2">
      <c r="B23" s="75" t="s">
        <v>44</v>
      </c>
      <c r="C23" s="76">
        <v>560</v>
      </c>
      <c r="D23" s="76">
        <v>35840</v>
      </c>
      <c r="E23" s="76">
        <v>688</v>
      </c>
      <c r="F23" s="77">
        <f t="shared" si="0"/>
        <v>3.6599638259389299E-2</v>
      </c>
    </row>
    <row r="24" spans="2:6" s="28" customFormat="1" ht="20.100000000000001" customHeight="1" x14ac:dyDescent="0.2">
      <c r="B24" s="75" t="s">
        <v>45</v>
      </c>
      <c r="C24" s="76">
        <v>496</v>
      </c>
      <c r="D24" s="76">
        <v>23661</v>
      </c>
      <c r="E24" s="76">
        <v>609</v>
      </c>
      <c r="F24" s="77">
        <f t="shared" si="0"/>
        <v>3.239706351739547E-2</v>
      </c>
    </row>
    <row r="25" spans="2:6" s="28" customFormat="1" ht="20.100000000000001" customHeight="1" x14ac:dyDescent="0.2">
      <c r="B25" s="75" t="s">
        <v>46</v>
      </c>
      <c r="C25" s="76">
        <v>466</v>
      </c>
      <c r="D25" s="76">
        <v>29330</v>
      </c>
      <c r="E25" s="76">
        <v>579</v>
      </c>
      <c r="F25" s="77">
        <f t="shared" si="0"/>
        <v>3.0801149058410471E-2</v>
      </c>
    </row>
    <row r="26" spans="2:6" s="28" customFormat="1" ht="20.100000000000001" customHeight="1" x14ac:dyDescent="0.2">
      <c r="B26" s="75" t="s">
        <v>47</v>
      </c>
      <c r="C26" s="76">
        <v>493</v>
      </c>
      <c r="D26" s="76">
        <v>41628</v>
      </c>
      <c r="E26" s="76">
        <v>545</v>
      </c>
      <c r="F26" s="77">
        <f t="shared" si="0"/>
        <v>2.8992446004894139E-2</v>
      </c>
    </row>
    <row r="27" spans="2:6" s="28" customFormat="1" ht="20.100000000000001" customHeight="1" x14ac:dyDescent="0.2">
      <c r="B27" s="75" t="s">
        <v>48</v>
      </c>
      <c r="C27" s="76">
        <v>329</v>
      </c>
      <c r="D27" s="76">
        <v>22016</v>
      </c>
      <c r="E27" s="76">
        <v>422</v>
      </c>
      <c r="F27" s="77">
        <f t="shared" si="0"/>
        <v>2.2449196723055644E-2</v>
      </c>
    </row>
    <row r="28" spans="2:6" s="28" customFormat="1" ht="20.100000000000001" customHeight="1" x14ac:dyDescent="0.2">
      <c r="B28" s="75" t="s">
        <v>49</v>
      </c>
      <c r="C28" s="76">
        <v>280</v>
      </c>
      <c r="D28" s="76">
        <v>27520</v>
      </c>
      <c r="E28" s="76">
        <v>346</v>
      </c>
      <c r="F28" s="77">
        <f t="shared" si="0"/>
        <v>1.8406213426960315E-2</v>
      </c>
    </row>
    <row r="29" spans="2:6" s="28" customFormat="1" ht="20.100000000000001" customHeight="1" x14ac:dyDescent="0.2">
      <c r="B29" s="75" t="s">
        <v>50</v>
      </c>
      <c r="C29" s="76">
        <v>264</v>
      </c>
      <c r="D29" s="76">
        <v>19793</v>
      </c>
      <c r="E29" s="76">
        <v>313</v>
      </c>
      <c r="F29" s="77">
        <f t="shared" si="0"/>
        <v>1.6650707522076817E-2</v>
      </c>
    </row>
    <row r="30" spans="2:6" s="28" customFormat="1" ht="20.100000000000001" customHeight="1" x14ac:dyDescent="0.2">
      <c r="B30" s="75" t="s">
        <v>51</v>
      </c>
      <c r="C30" s="76">
        <v>240</v>
      </c>
      <c r="D30" s="76">
        <v>18200</v>
      </c>
      <c r="E30" s="76">
        <v>300</v>
      </c>
      <c r="F30" s="77">
        <f t="shared" si="0"/>
        <v>1.5959144589849983E-2</v>
      </c>
    </row>
    <row r="31" spans="2:6" s="28" customFormat="1" ht="20.100000000000001" customHeight="1" x14ac:dyDescent="0.2">
      <c r="B31" s="75" t="s">
        <v>52</v>
      </c>
      <c r="C31" s="76">
        <v>129</v>
      </c>
      <c r="D31" s="76">
        <v>10311</v>
      </c>
      <c r="E31" s="76">
        <v>143</v>
      </c>
      <c r="F31" s="77">
        <f t="shared" si="0"/>
        <v>7.6071922544951589E-3</v>
      </c>
    </row>
    <row r="32" spans="2:6" s="28" customFormat="1" ht="20.100000000000001" customHeight="1" x14ac:dyDescent="0.2">
      <c r="B32" s="75" t="s">
        <v>53</v>
      </c>
      <c r="C32" s="76">
        <v>100</v>
      </c>
      <c r="D32" s="76">
        <v>9800</v>
      </c>
      <c r="E32" s="76">
        <v>100</v>
      </c>
      <c r="F32" s="77">
        <f t="shared" si="0"/>
        <v>5.3197148632833282E-3</v>
      </c>
    </row>
    <row r="33" spans="2:6" s="28" customFormat="1" ht="20.100000000000001" customHeight="1" x14ac:dyDescent="0.2">
      <c r="B33" s="75" t="s">
        <v>54</v>
      </c>
      <c r="C33" s="76">
        <v>72</v>
      </c>
      <c r="D33" s="76">
        <v>4032</v>
      </c>
      <c r="E33" s="76">
        <v>83</v>
      </c>
      <c r="F33" s="77">
        <f t="shared" si="0"/>
        <v>4.4153633365251622E-3</v>
      </c>
    </row>
    <row r="34" spans="2:6" s="28" customFormat="1" ht="20.100000000000001" customHeight="1" x14ac:dyDescent="0.2">
      <c r="B34" s="75" t="s">
        <v>57</v>
      </c>
      <c r="C34" s="76">
        <v>66</v>
      </c>
      <c r="D34" s="76">
        <v>3696</v>
      </c>
      <c r="E34" s="76">
        <v>76</v>
      </c>
      <c r="F34" s="77">
        <f t="shared" si="0"/>
        <v>4.0429832960953297E-3</v>
      </c>
    </row>
    <row r="35" spans="2:6" s="28" customFormat="1" ht="20.100000000000001" customHeight="1" x14ac:dyDescent="0.2">
      <c r="B35" s="75" t="s">
        <v>58</v>
      </c>
      <c r="C35" s="76">
        <v>60</v>
      </c>
      <c r="D35" s="76">
        <v>3360</v>
      </c>
      <c r="E35" s="76">
        <v>69</v>
      </c>
      <c r="F35" s="77">
        <f t="shared" si="0"/>
        <v>3.6706032556654963E-3</v>
      </c>
    </row>
    <row r="36" spans="2:6" s="28" customFormat="1" ht="20.100000000000001" customHeight="1" x14ac:dyDescent="0.2">
      <c r="B36" s="75" t="s">
        <v>59</v>
      </c>
      <c r="C36" s="76">
        <v>66</v>
      </c>
      <c r="D36" s="76">
        <v>6468</v>
      </c>
      <c r="E36" s="76">
        <v>66</v>
      </c>
      <c r="F36" s="77">
        <f t="shared" si="0"/>
        <v>3.5110118097669966E-3</v>
      </c>
    </row>
    <row r="37" spans="2:6" s="28" customFormat="1" ht="20.100000000000001" customHeight="1" x14ac:dyDescent="0.2">
      <c r="B37" s="75" t="s">
        <v>61</v>
      </c>
      <c r="C37" s="76">
        <v>46</v>
      </c>
      <c r="D37" s="76">
        <v>2576</v>
      </c>
      <c r="E37" s="76">
        <v>53</v>
      </c>
      <c r="F37" s="77">
        <f t="shared" si="0"/>
        <v>2.8194488775401638E-3</v>
      </c>
    </row>
    <row r="38" spans="2:6" s="28" customFormat="1" ht="20.100000000000001" customHeight="1" x14ac:dyDescent="0.2">
      <c r="B38" s="75" t="s">
        <v>62</v>
      </c>
      <c r="C38" s="76">
        <v>42</v>
      </c>
      <c r="D38" s="76">
        <v>3150</v>
      </c>
      <c r="E38" s="76">
        <v>52</v>
      </c>
      <c r="F38" s="77">
        <f t="shared" si="0"/>
        <v>2.7662517289073307E-3</v>
      </c>
    </row>
    <row r="39" spans="2:6" s="28" customFormat="1" ht="20.100000000000001" customHeight="1" x14ac:dyDescent="0.2">
      <c r="B39" s="75" t="s">
        <v>63</v>
      </c>
      <c r="C39" s="76">
        <v>42</v>
      </c>
      <c r="D39" s="76">
        <v>4648</v>
      </c>
      <c r="E39" s="76">
        <v>50</v>
      </c>
      <c r="F39" s="77">
        <f t="shared" si="0"/>
        <v>2.6598574316416641E-3</v>
      </c>
    </row>
    <row r="40" spans="2:6" s="28" customFormat="1" ht="20.100000000000001" customHeight="1" x14ac:dyDescent="0.2">
      <c r="B40" s="75" t="s">
        <v>69</v>
      </c>
      <c r="C40" s="76">
        <v>20</v>
      </c>
      <c r="D40" s="76">
        <v>1260</v>
      </c>
      <c r="E40" s="76">
        <v>26</v>
      </c>
      <c r="F40" s="77">
        <f t="shared" si="0"/>
        <v>1.3831258644536654E-3</v>
      </c>
    </row>
    <row r="41" spans="2:6" ht="20.100000000000001" customHeight="1" x14ac:dyDescent="0.2">
      <c r="B41" s="60" t="s">
        <v>11</v>
      </c>
      <c r="C41" s="61">
        <f>SUBTOTAL(109,C13:C40)</f>
        <v>16218</v>
      </c>
      <c r="D41" s="61">
        <f t="shared" ref="D41:F41" si="1">SUBTOTAL(109,D13:D40)</f>
        <v>1242659</v>
      </c>
      <c r="E41" s="61">
        <f>SUBTOTAL(109,E13:E40)</f>
        <v>18798</v>
      </c>
      <c r="F41" s="62">
        <f t="shared" si="1"/>
        <v>1</v>
      </c>
    </row>
  </sheetData>
  <mergeCells count="2">
    <mergeCell ref="B9:F9"/>
    <mergeCell ref="E10:F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ignoredErrors>
    <ignoredError sqref="F13:F41" calculatedColumn="1"/>
  </ignoredErrors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49"/>
  <sheetViews>
    <sheetView showGridLines="0" zoomScaleNormal="100" zoomScaleSheetLayoutView="100" workbookViewId="0">
      <selection activeCell="H1" sqref="H1"/>
    </sheetView>
  </sheetViews>
  <sheetFormatPr baseColWidth="10" defaultColWidth="11.42578125" defaultRowHeight="12.75" x14ac:dyDescent="0.2"/>
  <cols>
    <col min="1" max="1" width="11.140625" customWidth="1"/>
    <col min="2" max="2" width="11.7109375" customWidth="1"/>
    <col min="3" max="3" width="13.140625" customWidth="1"/>
    <col min="4" max="4" width="12.140625" customWidth="1"/>
    <col min="5" max="5" width="11.7109375" customWidth="1"/>
    <col min="6" max="6" width="13.42578125" customWidth="1"/>
    <col min="7" max="7" width="13.140625" customWidth="1"/>
    <col min="8" max="8" width="12.28515625" customWidth="1"/>
  </cols>
  <sheetData>
    <row r="8" spans="1:8" x14ac:dyDescent="0.2">
      <c r="F8" s="8"/>
    </row>
    <row r="9" spans="1:8" s="26" customFormat="1" ht="20.100000000000001" customHeight="1" x14ac:dyDescent="0.2">
      <c r="A9" s="96" t="s">
        <v>26</v>
      </c>
      <c r="B9" s="96"/>
      <c r="C9" s="96"/>
      <c r="D9" s="96"/>
      <c r="E9" s="96"/>
      <c r="F9" s="96"/>
      <c r="G9" s="96"/>
      <c r="H9" s="96"/>
    </row>
    <row r="10" spans="1:8" s="15" customFormat="1" ht="11.25" x14ac:dyDescent="0.2">
      <c r="A10" s="19"/>
      <c r="B10" s="16"/>
      <c r="C10" s="16"/>
      <c r="D10" s="16"/>
      <c r="F10" s="97" t="str">
        <f>+CONCATENATE(MID(Principal!C13,1,14)," de ambas temporadas")</f>
        <v>datos al 28/02 de ambas temporadas</v>
      </c>
      <c r="G10" s="97"/>
      <c r="H10" s="97"/>
    </row>
    <row r="11" spans="1:8" s="12" customFormat="1" x14ac:dyDescent="0.2"/>
    <row r="12" spans="1:8" s="12" customFormat="1" ht="16.5" customHeight="1" x14ac:dyDescent="0.2">
      <c r="A12" s="47"/>
      <c r="B12" s="45"/>
      <c r="C12" s="45"/>
      <c r="D12" s="54">
        <v>2024</v>
      </c>
      <c r="E12" s="47"/>
      <c r="F12" s="46"/>
      <c r="G12" s="46"/>
      <c r="H12" s="72">
        <v>2025</v>
      </c>
    </row>
    <row r="13" spans="1:8" s="20" customFormat="1" ht="20.100000000000001" customHeight="1" x14ac:dyDescent="0.2">
      <c r="A13" s="38" t="s">
        <v>12</v>
      </c>
      <c r="B13" s="39" t="s">
        <v>18</v>
      </c>
      <c r="C13" s="39" t="s">
        <v>20</v>
      </c>
      <c r="D13" s="40" t="s">
        <v>19</v>
      </c>
      <c r="E13" s="48" t="s">
        <v>4</v>
      </c>
      <c r="F13" s="40" t="s">
        <v>5</v>
      </c>
      <c r="G13" s="40" t="s">
        <v>6</v>
      </c>
      <c r="H13" s="40" t="s">
        <v>13</v>
      </c>
    </row>
    <row r="14" spans="1:8" ht="20.100000000000001" customHeight="1" x14ac:dyDescent="0.2">
      <c r="A14" s="73" t="s">
        <v>79</v>
      </c>
      <c r="B14" s="53">
        <v>20</v>
      </c>
      <c r="C14" s="53">
        <v>1420</v>
      </c>
      <c r="D14" s="53">
        <v>22</v>
      </c>
      <c r="E14" s="49">
        <v>0</v>
      </c>
      <c r="F14" s="41">
        <v>0</v>
      </c>
      <c r="G14" s="41">
        <v>0</v>
      </c>
      <c r="H14" s="86">
        <f t="shared" ref="H14:H21" si="0">+(G14-D14)/D14</f>
        <v>-1</v>
      </c>
    </row>
    <row r="15" spans="1:8" ht="20.100000000000001" customHeight="1" x14ac:dyDescent="0.2">
      <c r="A15" s="73" t="s">
        <v>73</v>
      </c>
      <c r="B15" s="53">
        <v>289</v>
      </c>
      <c r="C15" s="53">
        <v>35056</v>
      </c>
      <c r="D15" s="53">
        <v>323</v>
      </c>
      <c r="E15" s="49">
        <v>142</v>
      </c>
      <c r="F15" s="41">
        <v>16904</v>
      </c>
      <c r="G15" s="41">
        <v>152</v>
      </c>
      <c r="H15" s="86">
        <f t="shared" si="0"/>
        <v>-0.52941176470588236</v>
      </c>
    </row>
    <row r="16" spans="1:8" ht="20.100000000000001" customHeight="1" x14ac:dyDescent="0.2">
      <c r="A16" s="73" t="s">
        <v>74</v>
      </c>
      <c r="B16" s="53">
        <v>40</v>
      </c>
      <c r="C16" s="53">
        <v>15262</v>
      </c>
      <c r="D16" s="53">
        <v>214</v>
      </c>
      <c r="E16" s="49">
        <v>140</v>
      </c>
      <c r="F16" s="41">
        <v>13482</v>
      </c>
      <c r="G16" s="41">
        <v>189</v>
      </c>
      <c r="H16" s="86">
        <f t="shared" si="0"/>
        <v>-0.11682242990654206</v>
      </c>
    </row>
    <row r="17" spans="1:8" ht="20.100000000000001" customHeight="1" x14ac:dyDescent="0.2">
      <c r="A17" s="73" t="s">
        <v>75</v>
      </c>
      <c r="B17" s="53">
        <v>462</v>
      </c>
      <c r="C17" s="53">
        <v>25466</v>
      </c>
      <c r="D17" s="53">
        <v>484</v>
      </c>
      <c r="E17" s="49">
        <v>506</v>
      </c>
      <c r="F17" s="41">
        <v>27797</v>
      </c>
      <c r="G17" s="41">
        <v>531</v>
      </c>
      <c r="H17" s="86">
        <f t="shared" si="0"/>
        <v>9.7107438016528921E-2</v>
      </c>
    </row>
    <row r="18" spans="1:8" ht="20.100000000000001" customHeight="1" x14ac:dyDescent="0.2">
      <c r="A18" s="73" t="s">
        <v>76</v>
      </c>
      <c r="B18" s="53">
        <v>172</v>
      </c>
      <c r="C18" s="53">
        <v>20485</v>
      </c>
      <c r="D18" s="53">
        <v>189</v>
      </c>
      <c r="E18" s="49">
        <v>98</v>
      </c>
      <c r="F18" s="41">
        <v>12560</v>
      </c>
      <c r="G18" s="41">
        <v>113</v>
      </c>
      <c r="H18" s="86">
        <f t="shared" si="0"/>
        <v>-0.40211640211640209</v>
      </c>
    </row>
    <row r="19" spans="1:8" ht="20.100000000000001" customHeight="1" x14ac:dyDescent="0.2">
      <c r="A19" s="73" t="s">
        <v>77</v>
      </c>
      <c r="B19" s="53">
        <v>25121</v>
      </c>
      <c r="C19" s="53">
        <v>1964034</v>
      </c>
      <c r="D19" s="53">
        <v>29981</v>
      </c>
      <c r="E19" s="49">
        <v>15712</v>
      </c>
      <c r="F19" s="41">
        <v>1214862</v>
      </c>
      <c r="G19" s="41">
        <v>18265</v>
      </c>
      <c r="H19" s="86">
        <f t="shared" si="0"/>
        <v>-0.39078082785764318</v>
      </c>
    </row>
    <row r="20" spans="1:8" ht="20.100000000000001" customHeight="1" x14ac:dyDescent="0.2">
      <c r="A20" s="73" t="s">
        <v>78</v>
      </c>
      <c r="B20" s="53">
        <v>320</v>
      </c>
      <c r="C20" s="53">
        <v>36330</v>
      </c>
      <c r="D20" s="53">
        <v>327</v>
      </c>
      <c r="E20" s="49">
        <v>20</v>
      </c>
      <c r="F20" s="41">
        <v>2280</v>
      </c>
      <c r="G20" s="41">
        <v>21</v>
      </c>
      <c r="H20" s="86">
        <f t="shared" si="0"/>
        <v>-0.93577981651376152</v>
      </c>
    </row>
    <row r="21" spans="1:8" ht="20.100000000000001" customHeight="1" x14ac:dyDescent="0.2">
      <c r="A21" s="42" t="s">
        <v>11</v>
      </c>
      <c r="B21" s="43">
        <f t="shared" ref="B21:G21" si="1">SUBTOTAL(109,B14:B20)</f>
        <v>26424</v>
      </c>
      <c r="C21" s="43">
        <f t="shared" si="1"/>
        <v>2098053</v>
      </c>
      <c r="D21" s="43">
        <f t="shared" si="1"/>
        <v>31540</v>
      </c>
      <c r="E21" s="50">
        <f t="shared" si="1"/>
        <v>16618</v>
      </c>
      <c r="F21" s="44">
        <f t="shared" si="1"/>
        <v>1287885</v>
      </c>
      <c r="G21" s="44">
        <f t="shared" si="1"/>
        <v>19271</v>
      </c>
      <c r="H21" s="71">
        <f t="shared" si="0"/>
        <v>-0.38899809765377297</v>
      </c>
    </row>
    <row r="22" spans="1:8" s="28" customFormat="1" ht="20.100000000000001" customHeight="1" x14ac:dyDescent="0.2">
      <c r="A22" s="35"/>
      <c r="B22" s="36"/>
      <c r="C22" s="36"/>
      <c r="D22" s="36"/>
      <c r="E22" s="37"/>
      <c r="F22" s="98" t="s">
        <v>15</v>
      </c>
      <c r="G22" s="98"/>
      <c r="H22" s="52">
        <f>+(E21-B21)/B21</f>
        <v>-0.37110202845897666</v>
      </c>
    </row>
    <row r="23" spans="1:8" x14ac:dyDescent="0.2">
      <c r="A23" s="2"/>
      <c r="B23" s="1"/>
      <c r="C23" s="1"/>
      <c r="D23" s="1"/>
      <c r="E23" s="3"/>
      <c r="F23" s="3"/>
      <c r="G23" s="3"/>
      <c r="H23" s="3"/>
    </row>
    <row r="24" spans="1:8" ht="16.5" customHeight="1" x14ac:dyDescent="0.2">
      <c r="A24" s="47"/>
      <c r="B24" s="45"/>
      <c r="C24" s="45"/>
      <c r="D24" s="54">
        <v>2024</v>
      </c>
      <c r="E24" s="47"/>
      <c r="F24" s="46"/>
      <c r="G24" s="46"/>
      <c r="H24" s="72">
        <v>2025</v>
      </c>
    </row>
    <row r="25" spans="1:8" s="20" customFormat="1" ht="20.100000000000001" customHeight="1" x14ac:dyDescent="0.2">
      <c r="A25" s="38" t="s">
        <v>16</v>
      </c>
      <c r="B25" s="39" t="s">
        <v>18</v>
      </c>
      <c r="C25" s="39" t="s">
        <v>20</v>
      </c>
      <c r="D25" s="40" t="s">
        <v>19</v>
      </c>
      <c r="E25" s="48" t="s">
        <v>4</v>
      </c>
      <c r="F25" s="40" t="s">
        <v>5</v>
      </c>
      <c r="G25" s="40" t="s">
        <v>6</v>
      </c>
      <c r="H25" s="40" t="s">
        <v>13</v>
      </c>
    </row>
    <row r="26" spans="1:8" ht="20.100000000000001" customHeight="1" x14ac:dyDescent="0.2">
      <c r="A26" s="73" t="s">
        <v>80</v>
      </c>
      <c r="B26" s="53">
        <v>20</v>
      </c>
      <c r="C26" s="53">
        <v>2400</v>
      </c>
      <c r="D26" s="53">
        <v>24</v>
      </c>
      <c r="E26" s="49">
        <v>0</v>
      </c>
      <c r="F26" s="41">
        <v>0</v>
      </c>
      <c r="G26" s="41">
        <v>0</v>
      </c>
      <c r="H26" s="74">
        <f>+(G26-D26)/D26</f>
        <v>-1</v>
      </c>
    </row>
    <row r="27" spans="1:8" ht="20.100000000000001" customHeight="1" x14ac:dyDescent="0.2">
      <c r="A27" s="73" t="s">
        <v>80</v>
      </c>
      <c r="B27" s="53">
        <v>203</v>
      </c>
      <c r="C27" s="53">
        <v>18313</v>
      </c>
      <c r="D27" s="53">
        <v>225</v>
      </c>
      <c r="E27" s="49">
        <v>180</v>
      </c>
      <c r="F27" s="41">
        <v>19380</v>
      </c>
      <c r="G27" s="41">
        <v>197</v>
      </c>
      <c r="H27" s="74">
        <f>+(G27-D27)/D27</f>
        <v>-0.12444444444444444</v>
      </c>
    </row>
    <row r="28" spans="1:8" ht="20.100000000000001" customHeight="1" x14ac:dyDescent="0.2">
      <c r="A28" s="73" t="s">
        <v>100</v>
      </c>
      <c r="B28" s="53">
        <v>1589</v>
      </c>
      <c r="C28" s="53">
        <v>101119</v>
      </c>
      <c r="D28" s="53">
        <v>2026</v>
      </c>
      <c r="E28" s="49">
        <v>0</v>
      </c>
      <c r="F28" s="41">
        <v>0</v>
      </c>
      <c r="G28" s="41">
        <v>0</v>
      </c>
      <c r="H28" s="74">
        <f>+(G28-D28)/D28</f>
        <v>-1</v>
      </c>
    </row>
    <row r="29" spans="1:8" ht="20.100000000000001" customHeight="1" x14ac:dyDescent="0.2">
      <c r="A29" s="73" t="s">
        <v>81</v>
      </c>
      <c r="B29" s="53">
        <v>450</v>
      </c>
      <c r="C29" s="53">
        <v>26815</v>
      </c>
      <c r="D29" s="53">
        <v>536</v>
      </c>
      <c r="E29" s="49">
        <v>201</v>
      </c>
      <c r="F29" s="41">
        <v>12072</v>
      </c>
      <c r="G29" s="41">
        <v>237</v>
      </c>
      <c r="H29" s="74">
        <f>+(G29-D29)/D29</f>
        <v>-0.55783582089552242</v>
      </c>
    </row>
    <row r="30" spans="1:8" ht="20.100000000000001" customHeight="1" x14ac:dyDescent="0.2">
      <c r="A30" s="73" t="s">
        <v>82</v>
      </c>
      <c r="B30" s="53">
        <v>21</v>
      </c>
      <c r="C30" s="53">
        <v>2205</v>
      </c>
      <c r="D30" s="53">
        <v>22</v>
      </c>
      <c r="E30" s="49">
        <v>21</v>
      </c>
      <c r="F30" s="41">
        <v>2205</v>
      </c>
      <c r="G30" s="41">
        <v>22</v>
      </c>
      <c r="H30" s="74">
        <f>+(G30-D30)/D30</f>
        <v>0</v>
      </c>
    </row>
    <row r="31" spans="1:8" ht="20.100000000000001" customHeight="1" x14ac:dyDescent="0.2">
      <c r="A31" s="73" t="s">
        <v>83</v>
      </c>
      <c r="B31" s="53">
        <v>0</v>
      </c>
      <c r="C31" s="53">
        <v>0</v>
      </c>
      <c r="D31" s="53">
        <v>0</v>
      </c>
      <c r="E31" s="49">
        <v>42</v>
      </c>
      <c r="F31" s="41">
        <v>4410</v>
      </c>
      <c r="G31" s="41">
        <v>45</v>
      </c>
      <c r="H31" s="88" t="s">
        <v>14</v>
      </c>
    </row>
    <row r="32" spans="1:8" ht="20.100000000000001" customHeight="1" x14ac:dyDescent="0.2">
      <c r="A32" s="73" t="s">
        <v>84</v>
      </c>
      <c r="B32" s="53">
        <v>165</v>
      </c>
      <c r="C32" s="53">
        <v>17196</v>
      </c>
      <c r="D32" s="53">
        <v>188</v>
      </c>
      <c r="E32" s="49">
        <v>141</v>
      </c>
      <c r="F32" s="41">
        <v>16605</v>
      </c>
      <c r="G32" s="41">
        <v>188</v>
      </c>
      <c r="H32" s="74">
        <f>+(G32-D32)/D32</f>
        <v>0</v>
      </c>
    </row>
    <row r="33" spans="1:8" ht="20.100000000000001" customHeight="1" x14ac:dyDescent="0.2">
      <c r="A33" s="73" t="s">
        <v>85</v>
      </c>
      <c r="B33" s="53">
        <v>304</v>
      </c>
      <c r="C33" s="53">
        <v>19133</v>
      </c>
      <c r="D33" s="53">
        <v>388</v>
      </c>
      <c r="E33" s="49">
        <v>162</v>
      </c>
      <c r="F33" s="41">
        <v>8161</v>
      </c>
      <c r="G33" s="41">
        <v>199</v>
      </c>
      <c r="H33" s="74">
        <f>+(G33-D33)/D33</f>
        <v>-0.48711340206185566</v>
      </c>
    </row>
    <row r="34" spans="1:8" ht="20.100000000000001" customHeight="1" x14ac:dyDescent="0.2">
      <c r="A34" s="73" t="s">
        <v>86</v>
      </c>
      <c r="B34" s="53">
        <v>288</v>
      </c>
      <c r="C34" s="53">
        <v>30148</v>
      </c>
      <c r="D34" s="53">
        <v>340</v>
      </c>
      <c r="E34" s="49">
        <v>186</v>
      </c>
      <c r="F34" s="41">
        <v>20577</v>
      </c>
      <c r="G34" s="41">
        <v>219</v>
      </c>
      <c r="H34" s="74">
        <f>+(G34-D34)/D34</f>
        <v>-0.35588235294117648</v>
      </c>
    </row>
    <row r="35" spans="1:8" ht="20.100000000000001" customHeight="1" x14ac:dyDescent="0.2">
      <c r="A35" s="73" t="s">
        <v>87</v>
      </c>
      <c r="B35" s="53">
        <v>2556</v>
      </c>
      <c r="C35" s="53">
        <v>221497</v>
      </c>
      <c r="D35" s="53">
        <v>3199</v>
      </c>
      <c r="E35" s="49">
        <v>807</v>
      </c>
      <c r="F35" s="41">
        <v>68709</v>
      </c>
      <c r="G35" s="41">
        <v>980</v>
      </c>
      <c r="H35" s="74">
        <f>+(G35-D35)/D35</f>
        <v>-0.69365426695842447</v>
      </c>
    </row>
    <row r="36" spans="1:8" ht="20.100000000000001" customHeight="1" x14ac:dyDescent="0.2">
      <c r="A36" s="73" t="s">
        <v>88</v>
      </c>
      <c r="B36" s="53">
        <v>0</v>
      </c>
      <c r="C36" s="53">
        <v>0</v>
      </c>
      <c r="D36" s="53">
        <v>0</v>
      </c>
      <c r="E36" s="49">
        <v>189</v>
      </c>
      <c r="F36" s="41">
        <v>10584</v>
      </c>
      <c r="G36" s="41">
        <v>201</v>
      </c>
      <c r="H36" s="74" t="s">
        <v>14</v>
      </c>
    </row>
    <row r="37" spans="1:8" ht="20.100000000000001" customHeight="1" x14ac:dyDescent="0.2">
      <c r="A37" s="73" t="s">
        <v>89</v>
      </c>
      <c r="B37" s="53">
        <v>524</v>
      </c>
      <c r="C37" s="53">
        <v>36131</v>
      </c>
      <c r="D37" s="53">
        <v>628</v>
      </c>
      <c r="E37" s="49">
        <v>144</v>
      </c>
      <c r="F37" s="41">
        <v>9255</v>
      </c>
      <c r="G37" s="41">
        <v>176</v>
      </c>
      <c r="H37" s="74">
        <f>+(G37-D37)/D37</f>
        <v>-0.71974522292993626</v>
      </c>
    </row>
    <row r="38" spans="1:8" ht="20.100000000000001" customHeight="1" x14ac:dyDescent="0.2">
      <c r="A38" s="73" t="s">
        <v>90</v>
      </c>
      <c r="B38" s="53">
        <v>21</v>
      </c>
      <c r="C38" s="53">
        <v>1575</v>
      </c>
      <c r="D38" s="53">
        <v>20</v>
      </c>
      <c r="E38" s="49">
        <v>42</v>
      </c>
      <c r="F38" s="41">
        <v>2751</v>
      </c>
      <c r="G38" s="41">
        <v>43</v>
      </c>
      <c r="H38" s="74">
        <f>+(G38-D38)/D38</f>
        <v>1.1499999999999999</v>
      </c>
    </row>
    <row r="39" spans="1:8" ht="20.100000000000001" customHeight="1" x14ac:dyDescent="0.2">
      <c r="A39" s="73" t="s">
        <v>91</v>
      </c>
      <c r="B39" s="53">
        <v>546</v>
      </c>
      <c r="C39" s="53">
        <v>40800</v>
      </c>
      <c r="D39" s="53">
        <v>672</v>
      </c>
      <c r="E39" s="49">
        <v>546</v>
      </c>
      <c r="F39" s="41">
        <v>35868</v>
      </c>
      <c r="G39" s="41">
        <v>698</v>
      </c>
      <c r="H39" s="74">
        <f>+(G39-D39)/D39</f>
        <v>3.8690476190476192E-2</v>
      </c>
    </row>
    <row r="40" spans="1:8" ht="20.100000000000001" customHeight="1" x14ac:dyDescent="0.2">
      <c r="A40" s="73" t="s">
        <v>92</v>
      </c>
      <c r="B40" s="53">
        <v>5686</v>
      </c>
      <c r="C40" s="53">
        <v>478046</v>
      </c>
      <c r="D40" s="53">
        <v>7025</v>
      </c>
      <c r="E40" s="49">
        <v>2870</v>
      </c>
      <c r="F40" s="41">
        <v>254125</v>
      </c>
      <c r="G40" s="41">
        <v>3441</v>
      </c>
      <c r="H40" s="74">
        <f>+(G40-D40)/D40</f>
        <v>-0.51017793594306049</v>
      </c>
    </row>
    <row r="41" spans="1:8" ht="20.100000000000001" customHeight="1" x14ac:dyDescent="0.2">
      <c r="A41" s="73" t="s">
        <v>93</v>
      </c>
      <c r="B41" s="53">
        <v>0</v>
      </c>
      <c r="C41" s="53">
        <v>0</v>
      </c>
      <c r="D41" s="53">
        <v>0</v>
      </c>
      <c r="E41" s="49">
        <v>21</v>
      </c>
      <c r="F41" s="41">
        <v>2205</v>
      </c>
      <c r="G41" s="41">
        <v>22</v>
      </c>
      <c r="H41" s="74" t="s">
        <v>14</v>
      </c>
    </row>
    <row r="42" spans="1:8" ht="20.100000000000001" customHeight="1" x14ac:dyDescent="0.2">
      <c r="A42" s="73" t="s">
        <v>94</v>
      </c>
      <c r="B42" s="53">
        <v>126</v>
      </c>
      <c r="C42" s="53">
        <v>14112</v>
      </c>
      <c r="D42" s="53">
        <v>156</v>
      </c>
      <c r="E42" s="49">
        <v>42</v>
      </c>
      <c r="F42" s="41">
        <v>4704</v>
      </c>
      <c r="G42" s="41">
        <v>48</v>
      </c>
      <c r="H42" s="74">
        <f t="shared" ref="H42:H48" si="2">+(G42-D42)/D42</f>
        <v>-0.69230769230769229</v>
      </c>
    </row>
    <row r="43" spans="1:8" ht="20.100000000000001" customHeight="1" x14ac:dyDescent="0.2">
      <c r="A43" s="73" t="s">
        <v>95</v>
      </c>
      <c r="B43" s="53">
        <v>336</v>
      </c>
      <c r="C43" s="53">
        <v>18816</v>
      </c>
      <c r="D43" s="53">
        <v>358</v>
      </c>
      <c r="E43" s="49">
        <v>105</v>
      </c>
      <c r="F43" s="41">
        <v>5880</v>
      </c>
      <c r="G43" s="41">
        <v>112</v>
      </c>
      <c r="H43" s="74">
        <f t="shared" si="2"/>
        <v>-0.68715083798882681</v>
      </c>
    </row>
    <row r="44" spans="1:8" ht="20.100000000000001" customHeight="1" x14ac:dyDescent="0.2">
      <c r="A44" s="73" t="s">
        <v>96</v>
      </c>
      <c r="B44" s="53">
        <v>40</v>
      </c>
      <c r="C44" s="53">
        <v>4800</v>
      </c>
      <c r="D44" s="53">
        <v>49</v>
      </c>
      <c r="E44" s="49">
        <v>40</v>
      </c>
      <c r="F44" s="41">
        <v>4800</v>
      </c>
      <c r="G44" s="41">
        <v>55</v>
      </c>
      <c r="H44" s="74">
        <f t="shared" si="2"/>
        <v>0.12244897959183673</v>
      </c>
    </row>
    <row r="45" spans="1:8" ht="20.100000000000001" customHeight="1" x14ac:dyDescent="0.2">
      <c r="A45" s="73" t="s">
        <v>97</v>
      </c>
      <c r="B45" s="53">
        <v>9691</v>
      </c>
      <c r="C45" s="53">
        <v>797157</v>
      </c>
      <c r="D45" s="53">
        <v>10997</v>
      </c>
      <c r="E45" s="49">
        <v>5581</v>
      </c>
      <c r="F45" s="41">
        <v>460939</v>
      </c>
      <c r="G45" s="41">
        <v>6178</v>
      </c>
      <c r="H45" s="74">
        <f t="shared" si="2"/>
        <v>-0.43821042102391561</v>
      </c>
    </row>
    <row r="46" spans="1:8" ht="20.100000000000001" customHeight="1" x14ac:dyDescent="0.2">
      <c r="A46" s="73" t="s">
        <v>98</v>
      </c>
      <c r="B46" s="53">
        <v>21</v>
      </c>
      <c r="C46" s="53">
        <v>2205</v>
      </c>
      <c r="D46" s="53">
        <v>22</v>
      </c>
      <c r="E46" s="49">
        <v>21</v>
      </c>
      <c r="F46" s="41">
        <v>2205</v>
      </c>
      <c r="G46" s="41">
        <v>22</v>
      </c>
      <c r="H46" s="74">
        <f t="shared" si="2"/>
        <v>0</v>
      </c>
    </row>
    <row r="47" spans="1:8" ht="20.100000000000001" customHeight="1" x14ac:dyDescent="0.2">
      <c r="A47" s="73" t="s">
        <v>99</v>
      </c>
      <c r="B47" s="53">
        <v>3837</v>
      </c>
      <c r="C47" s="53">
        <v>265585</v>
      </c>
      <c r="D47" s="53">
        <v>4663</v>
      </c>
      <c r="E47" s="49">
        <v>5277</v>
      </c>
      <c r="F47" s="41">
        <v>342450</v>
      </c>
      <c r="G47" s="41">
        <v>6185</v>
      </c>
      <c r="H47" s="74">
        <f t="shared" si="2"/>
        <v>0.3263993137465151</v>
      </c>
    </row>
    <row r="48" spans="1:8" ht="20.100000000000001" customHeight="1" x14ac:dyDescent="0.2">
      <c r="A48" s="42" t="s">
        <v>11</v>
      </c>
      <c r="B48" s="43">
        <f t="shared" ref="B48:G48" si="3">SUBTOTAL(109,B26:B47)</f>
        <v>26424</v>
      </c>
      <c r="C48" s="43">
        <f t="shared" si="3"/>
        <v>2098053</v>
      </c>
      <c r="D48" s="43">
        <f t="shared" si="3"/>
        <v>31538</v>
      </c>
      <c r="E48" s="50">
        <f t="shared" si="3"/>
        <v>16618</v>
      </c>
      <c r="F48" s="44">
        <f t="shared" si="3"/>
        <v>1287885</v>
      </c>
      <c r="G48" s="44">
        <f t="shared" si="3"/>
        <v>19268</v>
      </c>
      <c r="H48" s="71">
        <f t="shared" si="2"/>
        <v>-0.38905447396791171</v>
      </c>
    </row>
    <row r="49" spans="1:8" s="28" customFormat="1" ht="20.100000000000001" customHeight="1" x14ac:dyDescent="0.2">
      <c r="A49" s="35"/>
      <c r="B49" s="36"/>
      <c r="C49" s="36"/>
      <c r="D49" s="36"/>
      <c r="E49" s="37"/>
      <c r="F49" s="98" t="s">
        <v>15</v>
      </c>
      <c r="G49" s="98"/>
      <c r="H49" s="52">
        <f>+(E48-B48)/B48</f>
        <v>-0.37110202845897666</v>
      </c>
    </row>
  </sheetData>
  <mergeCells count="4">
    <mergeCell ref="F22:G22"/>
    <mergeCell ref="F49:G49"/>
    <mergeCell ref="A9:H9"/>
    <mergeCell ref="F10:H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9" orientation="portrait" horizontalDpi="300" verticalDpi="300" r:id="rId1"/>
  <headerFooter alignWithMargins="0"/>
  <ignoredErrors>
    <ignoredError sqref="H31:H41" calculatedColumn="1"/>
  </ignoredErrors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/>
    <pageSetUpPr fitToPage="1"/>
  </sheetPr>
  <dimension ref="A9:I47"/>
  <sheetViews>
    <sheetView showGridLines="0" zoomScaleNormal="100" zoomScaleSheetLayoutView="100" workbookViewId="0">
      <selection activeCell="I1" sqref="I1"/>
    </sheetView>
  </sheetViews>
  <sheetFormatPr baseColWidth="10" defaultColWidth="11.42578125" defaultRowHeight="12.75" x14ac:dyDescent="0.2"/>
  <cols>
    <col min="1" max="1" width="14.42578125" customWidth="1"/>
    <col min="2" max="2" width="10.140625" customWidth="1"/>
    <col min="3" max="4" width="11.7109375" customWidth="1"/>
    <col min="5" max="5" width="12.140625" customWidth="1"/>
    <col min="6" max="6" width="11.7109375" customWidth="1"/>
    <col min="7" max="7" width="13" customWidth="1"/>
    <col min="8" max="8" width="13.140625" customWidth="1"/>
    <col min="9" max="9" width="14.140625" customWidth="1"/>
  </cols>
  <sheetData>
    <row r="9" spans="1:9" s="26" customFormat="1" ht="20.100000000000001" customHeight="1" x14ac:dyDescent="0.2">
      <c r="A9" s="96" t="s">
        <v>27</v>
      </c>
      <c r="B9" s="96"/>
      <c r="C9" s="96"/>
      <c r="D9" s="96"/>
      <c r="E9" s="96"/>
      <c r="F9" s="96"/>
      <c r="G9" s="96"/>
      <c r="H9" s="96"/>
      <c r="I9" s="96"/>
    </row>
    <row r="10" spans="1:9" s="15" customFormat="1" ht="11.25" x14ac:dyDescent="0.2">
      <c r="A10" s="19"/>
      <c r="B10" s="16"/>
      <c r="C10" s="16"/>
      <c r="D10" s="16"/>
      <c r="E10" s="16"/>
      <c r="F10" s="97" t="str">
        <f>+CONCATENATE(MID(Principal!C13,1,14)," de ambas temporadas")</f>
        <v>datos al 28/02 de ambas temporadas</v>
      </c>
      <c r="G10" s="97"/>
      <c r="H10" s="97"/>
      <c r="I10" s="97"/>
    </row>
    <row r="11" spans="1:9" s="12" customFormat="1" x14ac:dyDescent="0.2">
      <c r="G11" s="13"/>
      <c r="H11" s="13"/>
    </row>
    <row r="12" spans="1:9" s="28" customFormat="1" ht="16.5" customHeight="1" x14ac:dyDescent="0.2">
      <c r="A12" s="47"/>
      <c r="B12" s="47"/>
      <c r="C12" s="45"/>
      <c r="D12" s="45"/>
      <c r="E12" s="54">
        <v>2024</v>
      </c>
      <c r="F12" s="47"/>
      <c r="G12" s="46"/>
      <c r="H12" s="46"/>
      <c r="I12" s="72">
        <v>2025</v>
      </c>
    </row>
    <row r="13" spans="1:9" s="29" customFormat="1" ht="20.100000000000001" customHeight="1" x14ac:dyDescent="0.2">
      <c r="A13" s="38" t="s">
        <v>16</v>
      </c>
      <c r="B13" s="38" t="s">
        <v>12</v>
      </c>
      <c r="C13" s="39" t="s">
        <v>18</v>
      </c>
      <c r="D13" s="39" t="s">
        <v>20</v>
      </c>
      <c r="E13" s="40" t="s">
        <v>19</v>
      </c>
      <c r="F13" s="48" t="s">
        <v>4</v>
      </c>
      <c r="G13" s="40" t="s">
        <v>5</v>
      </c>
      <c r="H13" s="40" t="s">
        <v>6</v>
      </c>
      <c r="I13" s="40" t="s">
        <v>17</v>
      </c>
    </row>
    <row r="14" spans="1:9" ht="20.100000000000001" customHeight="1" x14ac:dyDescent="0.2">
      <c r="A14" s="73" t="s">
        <v>101</v>
      </c>
      <c r="B14" s="73" t="s">
        <v>77</v>
      </c>
      <c r="C14" s="53">
        <v>20</v>
      </c>
      <c r="D14" s="53">
        <v>2400</v>
      </c>
      <c r="E14" s="53">
        <v>24</v>
      </c>
      <c r="F14" s="89">
        <v>0</v>
      </c>
      <c r="G14" s="41">
        <v>0</v>
      </c>
      <c r="H14" s="41">
        <v>0</v>
      </c>
      <c r="I14" s="84">
        <f t="shared" ref="I14:I20" si="0">+(H14-E14)/E14</f>
        <v>-1</v>
      </c>
    </row>
    <row r="15" spans="1:9" ht="20.100000000000001" customHeight="1" x14ac:dyDescent="0.2">
      <c r="A15" s="73" t="s">
        <v>80</v>
      </c>
      <c r="B15" s="73" t="s">
        <v>77</v>
      </c>
      <c r="C15" s="53">
        <v>203</v>
      </c>
      <c r="D15" s="53">
        <v>18313</v>
      </c>
      <c r="E15" s="53">
        <v>225</v>
      </c>
      <c r="F15" s="49">
        <v>180</v>
      </c>
      <c r="G15" s="41">
        <v>19380</v>
      </c>
      <c r="H15" s="41">
        <v>197</v>
      </c>
      <c r="I15" s="84">
        <f t="shared" si="0"/>
        <v>-0.12444444444444444</v>
      </c>
    </row>
    <row r="16" spans="1:9" ht="20.100000000000001" customHeight="1" x14ac:dyDescent="0.2">
      <c r="A16" s="73" t="s">
        <v>102</v>
      </c>
      <c r="B16" s="73" t="s">
        <v>73</v>
      </c>
      <c r="C16" s="53">
        <v>20</v>
      </c>
      <c r="D16" s="53">
        <v>2400</v>
      </c>
      <c r="E16" s="53">
        <v>24</v>
      </c>
      <c r="F16" s="49">
        <v>0</v>
      </c>
      <c r="G16" s="41">
        <v>0</v>
      </c>
      <c r="H16" s="41">
        <v>0</v>
      </c>
      <c r="I16" s="84">
        <f t="shared" si="0"/>
        <v>-1</v>
      </c>
    </row>
    <row r="17" spans="1:9" ht="20.100000000000001" customHeight="1" x14ac:dyDescent="0.2">
      <c r="A17" s="73" t="s">
        <v>102</v>
      </c>
      <c r="B17" s="73" t="s">
        <v>75</v>
      </c>
      <c r="C17" s="53">
        <v>63</v>
      </c>
      <c r="D17" s="53">
        <v>3416</v>
      </c>
      <c r="E17" s="53">
        <v>65</v>
      </c>
      <c r="F17" s="49">
        <v>0</v>
      </c>
      <c r="G17" s="41">
        <v>0</v>
      </c>
      <c r="H17" s="41">
        <v>0</v>
      </c>
      <c r="I17" s="84">
        <f t="shared" si="0"/>
        <v>-1</v>
      </c>
    </row>
    <row r="18" spans="1:9" ht="20.100000000000001" customHeight="1" x14ac:dyDescent="0.2">
      <c r="A18" s="73" t="s">
        <v>102</v>
      </c>
      <c r="B18" s="73" t="s">
        <v>77</v>
      </c>
      <c r="C18" s="53">
        <v>1506</v>
      </c>
      <c r="D18" s="53">
        <v>95303</v>
      </c>
      <c r="E18" s="53">
        <v>1937</v>
      </c>
      <c r="F18" s="49">
        <v>0</v>
      </c>
      <c r="G18" s="41">
        <v>0</v>
      </c>
      <c r="H18" s="41">
        <v>0</v>
      </c>
      <c r="I18" s="84">
        <f t="shared" si="0"/>
        <v>-1</v>
      </c>
    </row>
    <row r="19" spans="1:9" ht="20.100000000000001" customHeight="1" x14ac:dyDescent="0.2">
      <c r="A19" s="73" t="s">
        <v>81</v>
      </c>
      <c r="B19" s="73" t="s">
        <v>77</v>
      </c>
      <c r="C19" s="53">
        <v>450</v>
      </c>
      <c r="D19" s="53">
        <v>26815</v>
      </c>
      <c r="E19" s="53">
        <v>536</v>
      </c>
      <c r="F19" s="49">
        <v>201</v>
      </c>
      <c r="G19" s="41">
        <v>12072</v>
      </c>
      <c r="H19" s="41">
        <v>237</v>
      </c>
      <c r="I19" s="84">
        <f t="shared" si="0"/>
        <v>-0.55783582089552242</v>
      </c>
    </row>
    <row r="20" spans="1:9" ht="20.100000000000001" customHeight="1" x14ac:dyDescent="0.2">
      <c r="A20" s="73" t="s">
        <v>82</v>
      </c>
      <c r="B20" s="73" t="s">
        <v>77</v>
      </c>
      <c r="C20" s="53">
        <v>21</v>
      </c>
      <c r="D20" s="53">
        <v>2205</v>
      </c>
      <c r="E20" s="53">
        <v>22</v>
      </c>
      <c r="F20" s="49">
        <v>21</v>
      </c>
      <c r="G20" s="41">
        <v>2205</v>
      </c>
      <c r="H20" s="41">
        <v>22</v>
      </c>
      <c r="I20" s="84">
        <f t="shared" si="0"/>
        <v>0</v>
      </c>
    </row>
    <row r="21" spans="1:9" ht="20.100000000000001" customHeight="1" x14ac:dyDescent="0.2">
      <c r="A21" s="73" t="s">
        <v>83</v>
      </c>
      <c r="B21" s="73" t="s">
        <v>77</v>
      </c>
      <c r="C21" s="53">
        <v>0</v>
      </c>
      <c r="D21" s="53">
        <v>0</v>
      </c>
      <c r="E21" s="53">
        <v>0</v>
      </c>
      <c r="F21" s="49">
        <v>42</v>
      </c>
      <c r="G21" s="41">
        <v>4410</v>
      </c>
      <c r="H21" s="41">
        <v>45</v>
      </c>
      <c r="I21" s="90" t="s">
        <v>14</v>
      </c>
    </row>
    <row r="22" spans="1:9" ht="20.100000000000001" customHeight="1" x14ac:dyDescent="0.2">
      <c r="A22" s="73" t="s">
        <v>84</v>
      </c>
      <c r="B22" s="73" t="s">
        <v>77</v>
      </c>
      <c r="C22" s="53">
        <v>165</v>
      </c>
      <c r="D22" s="53">
        <v>17196</v>
      </c>
      <c r="E22" s="53">
        <v>188</v>
      </c>
      <c r="F22" s="49">
        <v>141</v>
      </c>
      <c r="G22" s="41">
        <v>16605</v>
      </c>
      <c r="H22" s="41">
        <v>188</v>
      </c>
      <c r="I22" s="84">
        <f>+(H22-E22)/E22</f>
        <v>0</v>
      </c>
    </row>
    <row r="23" spans="1:9" ht="20.100000000000001" customHeight="1" x14ac:dyDescent="0.2">
      <c r="A23" s="73" t="s">
        <v>85</v>
      </c>
      <c r="B23" s="73" t="s">
        <v>77</v>
      </c>
      <c r="C23" s="53">
        <v>304</v>
      </c>
      <c r="D23" s="53">
        <v>19133</v>
      </c>
      <c r="E23" s="53">
        <v>388</v>
      </c>
      <c r="F23" s="49">
        <v>162</v>
      </c>
      <c r="G23" s="41">
        <v>8161</v>
      </c>
      <c r="H23" s="41">
        <v>199</v>
      </c>
      <c r="I23" s="84">
        <f>+(H23-E23)/E23</f>
        <v>-0.48711340206185566</v>
      </c>
    </row>
    <row r="24" spans="1:9" ht="20.100000000000001" customHeight="1" x14ac:dyDescent="0.2">
      <c r="A24" s="73" t="s">
        <v>86</v>
      </c>
      <c r="B24" s="73" t="s">
        <v>77</v>
      </c>
      <c r="C24" s="53">
        <v>288</v>
      </c>
      <c r="D24" s="53">
        <v>30148</v>
      </c>
      <c r="E24" s="53">
        <v>340</v>
      </c>
      <c r="F24" s="49">
        <v>186</v>
      </c>
      <c r="G24" s="41">
        <v>20577</v>
      </c>
      <c r="H24" s="41">
        <v>219</v>
      </c>
      <c r="I24" s="84">
        <f>+(H24-E24)/E24</f>
        <v>-0.35588235294117648</v>
      </c>
    </row>
    <row r="25" spans="1:9" ht="20.100000000000001" customHeight="1" x14ac:dyDescent="0.2">
      <c r="A25" s="73" t="s">
        <v>87</v>
      </c>
      <c r="B25" s="73" t="s">
        <v>75</v>
      </c>
      <c r="C25" s="53">
        <v>21</v>
      </c>
      <c r="D25" s="53">
        <v>1176</v>
      </c>
      <c r="E25" s="53">
        <v>22</v>
      </c>
      <c r="F25" s="49">
        <v>0</v>
      </c>
      <c r="G25" s="41">
        <v>0</v>
      </c>
      <c r="H25" s="41">
        <v>0</v>
      </c>
      <c r="I25" s="84">
        <f>+(H25-E25)/E25</f>
        <v>-1</v>
      </c>
    </row>
    <row r="26" spans="1:9" ht="20.100000000000001" customHeight="1" x14ac:dyDescent="0.2">
      <c r="A26" s="73" t="s">
        <v>87</v>
      </c>
      <c r="B26" s="73" t="s">
        <v>77</v>
      </c>
      <c r="C26" s="53">
        <v>2535</v>
      </c>
      <c r="D26" s="53">
        <v>220321</v>
      </c>
      <c r="E26" s="53">
        <v>3177</v>
      </c>
      <c r="F26" s="49">
        <v>807</v>
      </c>
      <c r="G26" s="41">
        <v>68709</v>
      </c>
      <c r="H26" s="41">
        <v>980</v>
      </c>
      <c r="I26" s="84">
        <f>+(H26-E26)/E26</f>
        <v>-0.69153289266603712</v>
      </c>
    </row>
    <row r="27" spans="1:9" ht="20.100000000000001" customHeight="1" x14ac:dyDescent="0.2">
      <c r="A27" s="73" t="s">
        <v>88</v>
      </c>
      <c r="B27" s="73" t="s">
        <v>75</v>
      </c>
      <c r="C27" s="53">
        <v>0</v>
      </c>
      <c r="D27" s="53">
        <v>0</v>
      </c>
      <c r="E27" s="53">
        <v>0</v>
      </c>
      <c r="F27" s="49">
        <v>189</v>
      </c>
      <c r="G27" s="41">
        <v>10584</v>
      </c>
      <c r="H27" s="41">
        <v>201</v>
      </c>
      <c r="I27" s="90" t="s">
        <v>14</v>
      </c>
    </row>
    <row r="28" spans="1:9" ht="20.100000000000001" customHeight="1" x14ac:dyDescent="0.2">
      <c r="A28" s="73" t="s">
        <v>89</v>
      </c>
      <c r="B28" s="73" t="s">
        <v>77</v>
      </c>
      <c r="C28" s="53">
        <v>524</v>
      </c>
      <c r="D28" s="53">
        <v>36131</v>
      </c>
      <c r="E28" s="53">
        <v>628</v>
      </c>
      <c r="F28" s="49">
        <v>144</v>
      </c>
      <c r="G28" s="41">
        <v>9255</v>
      </c>
      <c r="H28" s="41">
        <v>176</v>
      </c>
      <c r="I28" s="84">
        <f>+(H28-E28)/E28</f>
        <v>-0.71974522292993626</v>
      </c>
    </row>
    <row r="29" spans="1:9" ht="20.100000000000001" customHeight="1" x14ac:dyDescent="0.2">
      <c r="A29" s="73" t="s">
        <v>90</v>
      </c>
      <c r="B29" s="73" t="s">
        <v>75</v>
      </c>
      <c r="C29" s="53">
        <v>0</v>
      </c>
      <c r="D29" s="53">
        <v>0</v>
      </c>
      <c r="E29" s="53">
        <v>0</v>
      </c>
      <c r="F29" s="49">
        <v>21</v>
      </c>
      <c r="G29" s="41">
        <v>1176</v>
      </c>
      <c r="H29" s="41">
        <v>22</v>
      </c>
      <c r="I29" s="84" t="s">
        <v>14</v>
      </c>
    </row>
    <row r="30" spans="1:9" ht="20.100000000000001" customHeight="1" x14ac:dyDescent="0.2">
      <c r="A30" s="73" t="s">
        <v>90</v>
      </c>
      <c r="B30" s="73" t="s">
        <v>77</v>
      </c>
      <c r="C30" s="53">
        <v>21</v>
      </c>
      <c r="D30" s="53">
        <v>1575</v>
      </c>
      <c r="E30" s="53">
        <v>20</v>
      </c>
      <c r="F30" s="49">
        <v>21</v>
      </c>
      <c r="G30" s="41">
        <v>1575</v>
      </c>
      <c r="H30" s="41">
        <v>20</v>
      </c>
      <c r="I30" s="84">
        <f>+(H30-E30)/E30</f>
        <v>0</v>
      </c>
    </row>
    <row r="31" spans="1:9" ht="20.100000000000001" customHeight="1" x14ac:dyDescent="0.2">
      <c r="A31" s="73" t="s">
        <v>91</v>
      </c>
      <c r="B31" s="73" t="s">
        <v>77</v>
      </c>
      <c r="C31" s="53">
        <v>546</v>
      </c>
      <c r="D31" s="53">
        <v>40800</v>
      </c>
      <c r="E31" s="53">
        <v>672</v>
      </c>
      <c r="F31" s="49">
        <v>546</v>
      </c>
      <c r="G31" s="41">
        <v>35868</v>
      </c>
      <c r="H31" s="41">
        <v>698</v>
      </c>
      <c r="I31" s="84">
        <f>+(H31-E31)/E31</f>
        <v>3.8690476190476192E-2</v>
      </c>
    </row>
    <row r="32" spans="1:9" ht="20.100000000000001" customHeight="1" x14ac:dyDescent="0.2">
      <c r="A32" s="73" t="s">
        <v>92</v>
      </c>
      <c r="B32" s="73" t="s">
        <v>77</v>
      </c>
      <c r="C32" s="53">
        <v>5686</v>
      </c>
      <c r="D32" s="53">
        <v>478046</v>
      </c>
      <c r="E32" s="53">
        <v>7025</v>
      </c>
      <c r="F32" s="49">
        <v>2870</v>
      </c>
      <c r="G32" s="41">
        <v>254125</v>
      </c>
      <c r="H32" s="41">
        <v>3441</v>
      </c>
      <c r="I32" s="84">
        <f>+(H32-E32)/E32</f>
        <v>-0.51017793594306049</v>
      </c>
    </row>
    <row r="33" spans="1:9" ht="20.100000000000001" customHeight="1" x14ac:dyDescent="0.2">
      <c r="A33" s="73" t="s">
        <v>93</v>
      </c>
      <c r="B33" s="73" t="s">
        <v>77</v>
      </c>
      <c r="C33" s="53">
        <v>0</v>
      </c>
      <c r="D33" s="53">
        <v>0</v>
      </c>
      <c r="E33" s="53">
        <v>0</v>
      </c>
      <c r="F33" s="49">
        <v>21</v>
      </c>
      <c r="G33" s="41">
        <v>2205</v>
      </c>
      <c r="H33" s="41">
        <v>22</v>
      </c>
      <c r="I33" s="90" t="s">
        <v>14</v>
      </c>
    </row>
    <row r="34" spans="1:9" ht="20.100000000000001" customHeight="1" x14ac:dyDescent="0.2">
      <c r="A34" s="73" t="s">
        <v>94</v>
      </c>
      <c r="B34" s="73" t="s">
        <v>77</v>
      </c>
      <c r="C34" s="53">
        <v>126</v>
      </c>
      <c r="D34" s="53">
        <v>14112</v>
      </c>
      <c r="E34" s="53">
        <v>156</v>
      </c>
      <c r="F34" s="49">
        <v>42</v>
      </c>
      <c r="G34" s="41">
        <v>4704</v>
      </c>
      <c r="H34" s="41">
        <v>48</v>
      </c>
      <c r="I34" s="84">
        <f t="shared" ref="I34:I46" si="1">+(H34-E34)/E34</f>
        <v>-0.69230769230769229</v>
      </c>
    </row>
    <row r="35" spans="1:9" ht="20.100000000000001" customHeight="1" x14ac:dyDescent="0.2">
      <c r="A35" s="73" t="s">
        <v>95</v>
      </c>
      <c r="B35" s="73" t="s">
        <v>75</v>
      </c>
      <c r="C35" s="53">
        <v>336</v>
      </c>
      <c r="D35" s="53">
        <v>18816</v>
      </c>
      <c r="E35" s="53">
        <v>358</v>
      </c>
      <c r="F35" s="49">
        <v>105</v>
      </c>
      <c r="G35" s="41">
        <v>5880</v>
      </c>
      <c r="H35" s="41">
        <v>112</v>
      </c>
      <c r="I35" s="84">
        <f t="shared" si="1"/>
        <v>-0.68715083798882681</v>
      </c>
    </row>
    <row r="36" spans="1:9" ht="20.100000000000001" customHeight="1" x14ac:dyDescent="0.2">
      <c r="A36" s="73" t="s">
        <v>96</v>
      </c>
      <c r="B36" s="73" t="s">
        <v>77</v>
      </c>
      <c r="C36" s="53">
        <v>40</v>
      </c>
      <c r="D36" s="53">
        <v>4800</v>
      </c>
      <c r="E36" s="53">
        <v>49</v>
      </c>
      <c r="F36" s="49">
        <v>40</v>
      </c>
      <c r="G36" s="41">
        <v>4800</v>
      </c>
      <c r="H36" s="41">
        <v>55</v>
      </c>
      <c r="I36" s="84">
        <f t="shared" si="1"/>
        <v>0.12244897959183673</v>
      </c>
    </row>
    <row r="37" spans="1:9" ht="20.100000000000001" customHeight="1" x14ac:dyDescent="0.2">
      <c r="A37" s="73" t="s">
        <v>97</v>
      </c>
      <c r="B37" s="73" t="s">
        <v>79</v>
      </c>
      <c r="C37" s="53">
        <v>20</v>
      </c>
      <c r="D37" s="53">
        <v>1420</v>
      </c>
      <c r="E37" s="53">
        <v>22</v>
      </c>
      <c r="F37" s="49">
        <v>0</v>
      </c>
      <c r="G37" s="41">
        <v>0</v>
      </c>
      <c r="H37" s="41">
        <v>0</v>
      </c>
      <c r="I37" s="84">
        <f t="shared" si="1"/>
        <v>-1</v>
      </c>
    </row>
    <row r="38" spans="1:9" ht="20.100000000000001" customHeight="1" x14ac:dyDescent="0.2">
      <c r="A38" s="73" t="s">
        <v>97</v>
      </c>
      <c r="B38" s="73" t="s">
        <v>73</v>
      </c>
      <c r="C38" s="53">
        <v>269</v>
      </c>
      <c r="D38" s="53">
        <v>32656</v>
      </c>
      <c r="E38" s="53">
        <v>299</v>
      </c>
      <c r="F38" s="49">
        <v>142</v>
      </c>
      <c r="G38" s="41">
        <v>16904</v>
      </c>
      <c r="H38" s="41">
        <v>152</v>
      </c>
      <c r="I38" s="84">
        <f t="shared" si="1"/>
        <v>-0.49163879598662208</v>
      </c>
    </row>
    <row r="39" spans="1:9" ht="20.100000000000001" customHeight="1" x14ac:dyDescent="0.2">
      <c r="A39" s="73" t="s">
        <v>97</v>
      </c>
      <c r="B39" s="73" t="s">
        <v>74</v>
      </c>
      <c r="C39" s="53">
        <v>40</v>
      </c>
      <c r="D39" s="53">
        <v>15262</v>
      </c>
      <c r="E39" s="53">
        <v>214</v>
      </c>
      <c r="F39" s="49">
        <v>140</v>
      </c>
      <c r="G39" s="41">
        <v>13482</v>
      </c>
      <c r="H39" s="41">
        <v>189</v>
      </c>
      <c r="I39" s="84">
        <f t="shared" si="1"/>
        <v>-0.11682242990654206</v>
      </c>
    </row>
    <row r="40" spans="1:9" ht="20.100000000000001" customHeight="1" x14ac:dyDescent="0.2">
      <c r="A40" s="73" t="s">
        <v>97</v>
      </c>
      <c r="B40" s="73" t="s">
        <v>75</v>
      </c>
      <c r="C40" s="53">
        <v>42</v>
      </c>
      <c r="D40" s="53">
        <v>2058</v>
      </c>
      <c r="E40" s="53">
        <v>39</v>
      </c>
      <c r="F40" s="49">
        <v>191</v>
      </c>
      <c r="G40" s="41">
        <v>10157</v>
      </c>
      <c r="H40" s="41">
        <v>196</v>
      </c>
      <c r="I40" s="84">
        <f t="shared" si="1"/>
        <v>4.0256410256410255</v>
      </c>
    </row>
    <row r="41" spans="1:9" ht="20.100000000000001" customHeight="1" x14ac:dyDescent="0.2">
      <c r="A41" s="73" t="s">
        <v>97</v>
      </c>
      <c r="B41" s="73" t="s">
        <v>76</v>
      </c>
      <c r="C41" s="53">
        <v>172</v>
      </c>
      <c r="D41" s="53">
        <v>20485</v>
      </c>
      <c r="E41" s="53">
        <v>189</v>
      </c>
      <c r="F41" s="49">
        <v>98</v>
      </c>
      <c r="G41" s="41">
        <v>12560</v>
      </c>
      <c r="H41" s="41">
        <v>113</v>
      </c>
      <c r="I41" s="84">
        <f t="shared" si="1"/>
        <v>-0.40211640211640209</v>
      </c>
    </row>
    <row r="42" spans="1:9" ht="20.100000000000001" customHeight="1" x14ac:dyDescent="0.2">
      <c r="A42" s="73" t="s">
        <v>97</v>
      </c>
      <c r="B42" s="73" t="s">
        <v>77</v>
      </c>
      <c r="C42" s="53">
        <v>8828</v>
      </c>
      <c r="D42" s="53">
        <v>688946</v>
      </c>
      <c r="E42" s="53">
        <v>9908</v>
      </c>
      <c r="F42" s="49">
        <v>4990</v>
      </c>
      <c r="G42" s="41">
        <v>405556</v>
      </c>
      <c r="H42" s="41">
        <v>5507</v>
      </c>
      <c r="I42" s="84">
        <f t="shared" si="1"/>
        <v>-0.44418651594670971</v>
      </c>
    </row>
    <row r="43" spans="1:9" ht="20.100000000000001" customHeight="1" x14ac:dyDescent="0.2">
      <c r="A43" s="73" t="s">
        <v>97</v>
      </c>
      <c r="B43" s="73" t="s">
        <v>78</v>
      </c>
      <c r="C43" s="53">
        <v>320</v>
      </c>
      <c r="D43" s="53">
        <v>36330</v>
      </c>
      <c r="E43" s="53">
        <v>327</v>
      </c>
      <c r="F43" s="49">
        <v>20</v>
      </c>
      <c r="G43" s="41">
        <v>2280</v>
      </c>
      <c r="H43" s="41">
        <v>21</v>
      </c>
      <c r="I43" s="84">
        <f t="shared" si="1"/>
        <v>-0.93577981651376152</v>
      </c>
    </row>
    <row r="44" spans="1:9" ht="20.100000000000001" customHeight="1" x14ac:dyDescent="0.2">
      <c r="A44" s="73" t="s">
        <v>98</v>
      </c>
      <c r="B44" s="73" t="s">
        <v>77</v>
      </c>
      <c r="C44" s="53">
        <v>21</v>
      </c>
      <c r="D44" s="53">
        <v>2205</v>
      </c>
      <c r="E44" s="53">
        <v>22</v>
      </c>
      <c r="F44" s="49">
        <v>21</v>
      </c>
      <c r="G44" s="41">
        <v>2205</v>
      </c>
      <c r="H44" s="41">
        <v>22</v>
      </c>
      <c r="I44" s="84">
        <f t="shared" si="1"/>
        <v>0</v>
      </c>
    </row>
    <row r="45" spans="1:9" ht="20.100000000000001" customHeight="1" x14ac:dyDescent="0.2">
      <c r="A45" s="73" t="s">
        <v>99</v>
      </c>
      <c r="B45" s="73" t="s">
        <v>77</v>
      </c>
      <c r="C45" s="53">
        <v>3837</v>
      </c>
      <c r="D45" s="53">
        <v>265585</v>
      </c>
      <c r="E45" s="53">
        <v>4663</v>
      </c>
      <c r="F45" s="49">
        <v>5277</v>
      </c>
      <c r="G45" s="41">
        <v>342450</v>
      </c>
      <c r="H45" s="41">
        <v>6185</v>
      </c>
      <c r="I45" s="84">
        <f t="shared" si="1"/>
        <v>0.3263993137465151</v>
      </c>
    </row>
    <row r="46" spans="1:9" ht="20.100000000000001" customHeight="1" x14ac:dyDescent="0.2">
      <c r="A46" s="59" t="s">
        <v>11</v>
      </c>
      <c r="B46" s="59"/>
      <c r="C46" s="55">
        <f>SUM(C14:C45)</f>
        <v>26424</v>
      </c>
      <c r="D46" s="55">
        <f>SUBTOTAL(109,D14:D45)</f>
        <v>2098053</v>
      </c>
      <c r="E46" s="56">
        <f>SUBTOTAL(109,E14:E45)</f>
        <v>31539</v>
      </c>
      <c r="F46" s="57">
        <f>SUBTOTAL(109,F14:F45)</f>
        <v>16618</v>
      </c>
      <c r="G46" s="58">
        <f>SUBTOTAL(109,G14:G45)</f>
        <v>1287885</v>
      </c>
      <c r="H46" s="58">
        <f>SUBTOTAL(109,H14:H45)</f>
        <v>19267</v>
      </c>
      <c r="I46" s="85">
        <f t="shared" si="1"/>
        <v>-0.3891055518564317</v>
      </c>
    </row>
    <row r="47" spans="1:9" s="28" customFormat="1" ht="20.100000000000001" customHeight="1" x14ac:dyDescent="0.2">
      <c r="A47" s="30"/>
      <c r="B47" s="30"/>
      <c r="C47" s="30"/>
      <c r="D47" s="30"/>
      <c r="E47" s="30"/>
      <c r="F47" s="30"/>
      <c r="G47" s="99" t="s">
        <v>15</v>
      </c>
      <c r="H47" s="99"/>
      <c r="I47" s="51">
        <f>+(F46-C46)/C46</f>
        <v>-0.37110202845897666</v>
      </c>
    </row>
  </sheetData>
  <mergeCells count="3">
    <mergeCell ref="G47:H47"/>
    <mergeCell ref="A9:I9"/>
    <mergeCell ref="F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9" fitToHeight="0" orientation="portrait" horizontalDpi="300" verticalDpi="300" r:id="rId1"/>
  <headerFooter alignWithMargins="0"/>
  <ignoredErrors>
    <ignoredError sqref="I21:I45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6932EA-EA66-4690-B214-F83C54B9C8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Principal</vt:lpstr>
      <vt:lpstr>buques</vt:lpstr>
      <vt:lpstr>ag, marítimos</vt:lpstr>
      <vt:lpstr>exportadores</vt:lpstr>
      <vt:lpstr>manzanas &amp; peras</vt:lpstr>
      <vt:lpstr>especies &amp; destinos</vt:lpstr>
      <vt:lpstr>especies x destinos</vt:lpstr>
      <vt:lpstr>buques!Títulos_a_imprimir</vt:lpstr>
      <vt:lpstr>'especies &amp; destinos'!Títulos_a_imprimir</vt:lpstr>
      <vt:lpstr>'especies x destinos'!Títulos_a_imprimir</vt:lpstr>
      <vt:lpstr>exportadores!Títulos_a_imprimir</vt:lpstr>
      <vt:lpstr>'manzanas &amp; peras'!Títulos_a_imprimir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Lic. Juan Carlos González</dc:creator>
  <cp:keywords/>
  <dc:description/>
  <cp:lastModifiedBy>Daniel Sancho</cp:lastModifiedBy>
  <cp:revision/>
  <cp:lastPrinted>2025-03-03T22:16:07Z</cp:lastPrinted>
  <dcterms:created xsi:type="dcterms:W3CDTF">2000-02-12T15:57:40Z</dcterms:created>
  <dcterms:modified xsi:type="dcterms:W3CDTF">2025-03-04T14:00:42Z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