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231/datos/"/>
    </mc:Choice>
  </mc:AlternateContent>
  <xr:revisionPtr revIDLastSave="4115" documentId="14_{D2070067-4F8D-4110-B6E6-2A153CB906F3}" xr6:coauthVersionLast="47" xr6:coauthVersionMax="47" xr10:uidLastSave="{EA5181E5-228F-48A0-84EF-D19681FB9709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_FilterDatabase" localSheetId="5" hidden="1">'esp x destino'!$D$166:$I$167</definedName>
    <definedName name="_xlnm.Print_Area" localSheetId="1">Buques!$B$1:$H$77</definedName>
    <definedName name="_xlnm.Print_Area" localSheetId="5">'esp x destino'!$B$1:$J$161</definedName>
    <definedName name="_xlnm.Print_Area" localSheetId="4">'especies y destinos'!$B$1:$I$105</definedName>
    <definedName name="_xlnm.Print_Area" localSheetId="0">Principal!$A$1:$G$58</definedName>
    <definedName name="Excel_BuiltIn__FilterDatabase" localSheetId="1">Buques!$B$13:$H$77</definedName>
    <definedName name="Excel_BuiltIn__FilterDatabase" localSheetId="2">exportadores!$B$13:$E$89</definedName>
    <definedName name="Excel_BuiltIn__FilterDatabase" localSheetId="3">'peras &amp; manzanas'!$B$13:$E$50</definedName>
    <definedName name="Excel_BuiltIn__FilterDatabase_2">Buques!$B$13:$H$77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destino'!$B$15:$J$161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59" i="6" l="1"/>
  <c r="J157" i="6"/>
  <c r="J155" i="6"/>
  <c r="J154" i="6"/>
  <c r="J153" i="6"/>
  <c r="J152" i="6"/>
  <c r="J150" i="6"/>
  <c r="J149" i="6"/>
  <c r="J148" i="6"/>
  <c r="J147" i="6"/>
  <c r="J146" i="6"/>
  <c r="J145" i="6"/>
  <c r="J143" i="6"/>
  <c r="J142" i="6"/>
  <c r="J141" i="6"/>
  <c r="J140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1" i="6"/>
  <c r="J110" i="6"/>
  <c r="J108" i="6"/>
  <c r="J107" i="6"/>
  <c r="J105" i="6"/>
  <c r="J103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5" i="6"/>
  <c r="J74" i="6"/>
  <c r="J73" i="6"/>
  <c r="J72" i="6"/>
  <c r="J71" i="6"/>
  <c r="J70" i="6"/>
  <c r="J69" i="6"/>
  <c r="J68" i="6"/>
  <c r="J67" i="6"/>
  <c r="J66" i="6"/>
  <c r="J65" i="6"/>
  <c r="J64" i="6"/>
  <c r="J61" i="6"/>
  <c r="J58" i="6"/>
  <c r="J57" i="6"/>
  <c r="J56" i="6"/>
  <c r="J55" i="6"/>
  <c r="J54" i="6"/>
  <c r="J53" i="6"/>
  <c r="J52" i="6"/>
  <c r="J50" i="6"/>
  <c r="J47" i="6"/>
  <c r="J45" i="6"/>
  <c r="J44" i="6"/>
  <c r="J42" i="6"/>
  <c r="J41" i="6"/>
  <c r="J40" i="6"/>
  <c r="J39" i="6"/>
  <c r="J38" i="6"/>
  <c r="J37" i="6"/>
  <c r="J36" i="6"/>
  <c r="J35" i="6"/>
  <c r="J33" i="6"/>
  <c r="J32" i="6"/>
  <c r="J31" i="6"/>
  <c r="J30" i="6"/>
  <c r="J28" i="6"/>
  <c r="J26" i="6"/>
  <c r="J25" i="6"/>
  <c r="J24" i="6"/>
  <c r="J22" i="6"/>
  <c r="J21" i="6"/>
  <c r="J20" i="6"/>
  <c r="J19" i="6"/>
  <c r="I103" i="5"/>
  <c r="I102" i="5"/>
  <c r="I100" i="5"/>
  <c r="I99" i="5"/>
  <c r="I98" i="5"/>
  <c r="I97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1" i="5"/>
  <c r="I80" i="5"/>
  <c r="I79" i="5"/>
  <c r="I77" i="5"/>
  <c r="I76" i="5"/>
  <c r="I75" i="5"/>
  <c r="I74" i="5"/>
  <c r="I73" i="5"/>
  <c r="I72" i="5"/>
  <c r="I71" i="5"/>
  <c r="I70" i="5"/>
  <c r="I69" i="5"/>
  <c r="I68" i="5"/>
  <c r="I67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2" i="5"/>
  <c r="I41" i="5"/>
  <c r="I40" i="5"/>
  <c r="I37" i="5"/>
  <c r="I36" i="5"/>
  <c r="I35" i="5"/>
  <c r="I34" i="5"/>
  <c r="I33" i="5"/>
  <c r="I32" i="5"/>
  <c r="I31" i="5"/>
  <c r="I30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G77" i="2" l="1"/>
  <c r="F77" i="2"/>
  <c r="E77" i="2"/>
  <c r="H104" i="5" l="1"/>
  <c r="G104" i="5"/>
  <c r="F104" i="5"/>
  <c r="E104" i="5"/>
  <c r="D104" i="5"/>
  <c r="C104" i="5"/>
  <c r="E90" i="3" l="1"/>
  <c r="F49" i="3" s="1"/>
  <c r="D90" i="3"/>
  <c r="C90" i="3"/>
  <c r="I49" i="5" l="1"/>
  <c r="J18" i="6" l="1"/>
  <c r="C51" i="7"/>
  <c r="E51" i="7"/>
  <c r="F50" i="7" s="1"/>
  <c r="F49" i="7" l="1"/>
  <c r="I14" i="5"/>
  <c r="H43" i="5" l="1"/>
  <c r="G43" i="5"/>
  <c r="F43" i="5"/>
  <c r="E43" i="5"/>
  <c r="D43" i="5"/>
  <c r="C43" i="5"/>
  <c r="I160" i="6" l="1"/>
  <c r="D11" i="7" l="1"/>
  <c r="D51" i="7" s="1"/>
  <c r="F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H160" i="6" l="1"/>
  <c r="G160" i="6"/>
  <c r="F160" i="6"/>
  <c r="E160" i="6"/>
  <c r="D160" i="6"/>
  <c r="G11" i="6"/>
  <c r="F10" i="5"/>
  <c r="D11" i="3"/>
  <c r="J160" i="6" l="1"/>
  <c r="J161" i="6"/>
  <c r="I105" i="5"/>
  <c r="I43" i="5"/>
  <c r="I44" i="5"/>
  <c r="I104" i="5"/>
  <c r="F57" i="3" l="1"/>
  <c r="F19" i="3"/>
  <c r="F52" i="3"/>
  <c r="F39" i="3"/>
  <c r="F27" i="3"/>
  <c r="F46" i="3"/>
  <c r="F21" i="3"/>
  <c r="F45" i="3"/>
  <c r="F68" i="3"/>
  <c r="F51" i="3"/>
  <c r="F29" i="3"/>
  <c r="F61" i="3"/>
  <c r="F20" i="3"/>
  <c r="F16" i="3"/>
  <c r="F81" i="3"/>
  <c r="F23" i="3"/>
  <c r="F53" i="3"/>
  <c r="F18" i="3"/>
  <c r="F33" i="3"/>
  <c r="F54" i="3"/>
  <c r="F59" i="3"/>
  <c r="F36" i="3"/>
  <c r="F86" i="3"/>
  <c r="F14" i="3"/>
  <c r="F17" i="3"/>
  <c r="F50" i="3"/>
  <c r="F70" i="3"/>
  <c r="F55" i="3"/>
  <c r="F82" i="3"/>
  <c r="F58" i="3"/>
  <c r="F35" i="3"/>
  <c r="F44" i="3"/>
  <c r="F80" i="3"/>
  <c r="F15" i="3"/>
  <c r="F66" i="3"/>
  <c r="F62" i="3"/>
  <c r="F42" i="3"/>
  <c r="F37" i="3"/>
  <c r="F31" i="3"/>
  <c r="F41" i="3"/>
  <c r="F67" i="3"/>
  <c r="F28" i="3"/>
  <c r="F32" i="3"/>
  <c r="F73" i="3"/>
  <c r="F87" i="3"/>
  <c r="F78" i="3"/>
  <c r="F63" i="3"/>
  <c r="F75" i="3"/>
  <c r="F64" i="3"/>
  <c r="F47" i="3"/>
  <c r="F84" i="3"/>
  <c r="F26" i="3"/>
  <c r="F71" i="3"/>
  <c r="F88" i="3"/>
  <c r="F74" i="3"/>
  <c r="F77" i="3"/>
  <c r="F76" i="3"/>
  <c r="F56" i="3"/>
  <c r="F43" i="3"/>
  <c r="F69" i="3"/>
  <c r="F89" i="3"/>
  <c r="F72" i="3"/>
  <c r="F25" i="3"/>
  <c r="F83" i="3"/>
  <c r="F85" i="3"/>
  <c r="F48" i="3"/>
  <c r="F22" i="3"/>
  <c r="F38" i="3"/>
  <c r="F30" i="3"/>
  <c r="F65" i="3"/>
  <c r="F79" i="3"/>
  <c r="F24" i="3"/>
  <c r="F60" i="3"/>
  <c r="F40" i="3"/>
  <c r="F34" i="3"/>
  <c r="F90" i="3" l="1"/>
</calcChain>
</file>

<file path=xl/sharedStrings.xml><?xml version="1.0" encoding="utf-8"?>
<sst xmlns="http://schemas.openxmlformats.org/spreadsheetml/2006/main" count="714" uniqueCount="273">
  <si>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</si>
  <si>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</si>
  <si>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</si>
  <si>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</si>
  <si>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</si>
  <si>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</si>
  <si>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</si>
  <si>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</si>
  <si>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</si>
  <si>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</si>
  <si>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</si>
  <si>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</si>
  <si>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</si>
  <si>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</si>
  <si>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</si>
  <si>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</si>
  <si>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</si>
  <si>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</si>
  <si>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</si>
  <si>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</si>
  <si>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</si>
  <si>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</si>
  <si>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</si>
  <si>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</si>
  <si>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</si>
  <si>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</si>
  <si>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</si>
  <si>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</si>
  <si>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</si>
  <si>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</si>
  <si>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</si>
  <si>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</si>
  <si>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</si>
  <si>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</si>
  <si>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</si>
  <si>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</si>
  <si>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</si>
  <si>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</si>
  <si>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</si>
  <si>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</si>
  <si>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</si>
  <si>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</si>
  <si>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</si>
  <si>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</si>
  <si>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</si>
  <si>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</si>
  <si>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</si>
  <si>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</si>
  <si>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</si>
  <si>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</si>
  <si>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</si>
  <si>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</si>
  <si>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</si>
  <si>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</si>
  <si>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</si>
  <si>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</si>
  <si>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</si>
  <si>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</si>
  <si>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</si>
  <si>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</si>
  <si>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</si>
  <si>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</si>
  <si>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</si>
  <si>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</si>
  <si>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</si>
  <si>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</si>
  <si>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</si>
  <si>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</si>
  <si>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</si>
  <si>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</si>
  <si>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</si>
  <si>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</si>
  <si>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</si>
  <si>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</si>
  <si>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</si>
  <si>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</si>
  <si>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</si>
  <si>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</si>
  <si>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</si>
  <si>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</si>
  <si>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</si>
  <si>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</si>
  <si>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</si>
  <si>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</si>
  <si>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</si>
  <si>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</si>
  <si>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</si>
  <si>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</si>
  <si>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</si>
  <si>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</si>
  <si>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</si>
  <si>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</si>
  <si>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</si>
  <si>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</si>
  <si>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</si>
  <si>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</si>
  <si>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</si>
  <si>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</si>
  <si>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</si>
  <si>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</si>
  <si>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</si>
  <si>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</si>
  <si>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</si>
  <si>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</si>
  <si>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</si>
  <si>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</si>
  <si>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</si>
  <si>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</si>
  <si>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</si>
  <si>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</si>
  <si>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</si>
  <si>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</si>
  <si>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</si>
  <si>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</si>
  <si>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</si>
  <si>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</si>
  <si>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</si>
  <si>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</si>
  <si>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</si>
  <si>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</si>
  <si>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</si>
  <si>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</si>
  <si>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</si>
  <si>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</si>
  <si>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</si>
  <si>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</si>
  <si>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</si>
  <si>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</si>
  <si>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</si>
  <si>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</si>
  <si>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</si>
  <si>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</si>
  <si>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</si>
  <si>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</si>
  <si>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</si>
  <si>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</si>
  <si>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</si>
  <si>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</si>
  <si>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</si>
  <si>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</si>
  <si>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</si>
  <si>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</si>
  <si>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</si>
  <si>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</si>
  <si>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</si>
  <si>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</si>
  <si>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</si>
  <si>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</si>
  <si>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</si>
  <si>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</si>
  <si>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</si>
  <si>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</si>
  <si>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</si>
  <si>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</si>
  <si>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</si>
  <si>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</si>
  <si>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</si>
  <si>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</si>
  <si>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</si>
  <si>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</si>
  <si>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</si>
  <si>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</si>
  <si>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</si>
  <si>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</si>
  <si>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</si>
  <si>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</si>
  <si>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</si>
  <si>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</si>
  <si>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</si>
  <si>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</si>
  <si>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</si>
  <si>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</si>
  <si>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</si>
  <si>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</si>
  <si>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</si>
  <si>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</si>
  <si>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</si>
  <si>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</si>
  <si>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</si>
  <si>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</si>
  <si>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</si>
  <si>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</si>
  <si>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</si>
  <si>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</si>
  <si>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</si>
  <si>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</si>
  <si>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</si>
  <si>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</si>
  <si>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</si>
  <si>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</si>
  <si>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</si>
  <si>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</si>
  <si>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</si>
  <si>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</si>
  <si>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</si>
  <si>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</si>
  <si>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</si>
  <si>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</si>
  <si>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</si>
  <si>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</si>
  <si>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</si>
  <si>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</si>
  <si>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</si>
  <si>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</si>
  <si>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</si>
  <si>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</si>
  <si>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</si>
  <si>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</si>
  <si>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</si>
  <si>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</si>
  <si>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</si>
  <si>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</si>
  <si>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</si>
  <si>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</si>
  <si>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</si>
  <si>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</si>
  <si>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</si>
  <si>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</si>
  <si>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</si>
  <si>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</si>
  <si>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</si>
  <si>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</si>
  <si>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</si>
  <si>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</si>
  <si>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</si>
  <si>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</si>
  <si>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</si>
  <si>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</si>
  <si>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</si>
  <si>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</si>
  <si>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</si>
  <si>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</si>
  <si>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</si>
  <si>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</si>
  <si>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</si>
  <si>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</si>
  <si>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</si>
  <si>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</si>
  <si>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</si>
  <si>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</si>
  <si>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</si>
  <si>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</si>
  <si>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</si>
  <si>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</si>
  <si>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</si>
  <si>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</si>
  <si>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</si>
  <si>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</si>
  <si>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</si>
  <si>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</si>
  <si>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</si>
  <si>
    <t xml:space="preserve">VARAMO V432         </t>
  </si>
  <si>
    <t xml:space="preserve">AS STINE V433       </t>
  </si>
  <si>
    <t>VIETNAM</t>
  </si>
  <si>
    <t xml:space="preserve">AS STINE V435       </t>
  </si>
  <si>
    <t xml:space="preserve">AS STINE V437       </t>
  </si>
  <si>
    <t>LIBANO</t>
  </si>
  <si>
    <t xml:space="preserve">AS STINE V439       </t>
  </si>
  <si>
    <t xml:space="preserve">PUKA                </t>
  </si>
  <si>
    <t xml:space="preserve">AS STINE V 441      </t>
  </si>
  <si>
    <t xml:space="preserve">MINERA ANDINA D SOL </t>
  </si>
  <si>
    <t>MERCURIO</t>
  </si>
  <si>
    <t>ARGENTINA</t>
  </si>
  <si>
    <t>TUNEZ</t>
  </si>
  <si>
    <t>PESACDO</t>
  </si>
  <si>
    <t xml:space="preserve">AS STINE V443       </t>
  </si>
  <si>
    <t xml:space="preserve">AS STINE V445       </t>
  </si>
  <si>
    <t xml:space="preserve">AS SILJE V447       </t>
  </si>
  <si>
    <t xml:space="preserve">UCRANIA             </t>
  </si>
  <si>
    <t>UCRANIA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</si>
  <si>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31/12/2024</t>
    </r>
  </si>
  <si>
    <t xml:space="preserve">AS SILJE V 449      </t>
  </si>
  <si>
    <t xml:space="preserve">AS SILJE V451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</si>
</sst>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4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170" fontId="8" fillId="0" borderId="0" xfId="0" applyNumberFormat="1" applyFont="1"/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7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9" totalsRowShown="0" headerRowDxfId="16" headerRowBorderDxfId="15" tableBorderDxfId="14">
  <autoFilter ref="B13:F89" xr:uid="{3FFA4386-C538-440D-9B82-40288A8256B0}"/>
  <sortState xmlns:xlrd2="http://schemas.microsoft.com/office/spreadsheetml/2017/richdata2" ref="B14:F89">
    <sortCondition descending="1" ref="E14:E89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2" headerRowBorderDxfId="11" tableBorderDxfId="10">
  <sortState xmlns:xlrd2="http://schemas.microsoft.com/office/spreadsheetml/2017/richdata2" ref="B14:F50">
    <sortCondition descending="1" ref="E14:E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103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(+H48-E48)/E48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59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H14" sqref="H14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3" t="s">
        <v>19</v>
      </c>
      <c r="B11" s="93"/>
      <c r="C11" s="93"/>
      <c r="D11" s="93"/>
      <c r="E11" s="93"/>
      <c r="F11" s="93"/>
      <c r="G11" s="93"/>
      <c r="H11" s="93"/>
    </row>
    <row r="13" spans="1:8" ht="15.75" x14ac:dyDescent="0.25">
      <c r="C13" s="95" t="s">
        <v>270</v>
      </c>
      <c r="D13" s="96"/>
      <c r="E13" s="96"/>
    </row>
    <row r="14" spans="1:8" x14ac:dyDescent="0.2">
      <c r="E14" s="1" t="s">
        <v>0</v>
      </c>
    </row>
    <row r="43" spans="1:7" ht="15.75" x14ac:dyDescent="0.25">
      <c r="A43" s="97" t="s">
        <v>20</v>
      </c>
      <c r="B43" s="97"/>
      <c r="C43" s="97"/>
      <c r="D43" s="97"/>
      <c r="E43" s="97"/>
      <c r="F43" s="97"/>
      <c r="G43" s="97"/>
    </row>
    <row r="44" spans="1:7" x14ac:dyDescent="0.2">
      <c r="A44" s="94" t="s">
        <v>1</v>
      </c>
      <c r="B44" s="94"/>
      <c r="C44" s="94"/>
      <c r="D44" s="94"/>
      <c r="E44" s="94"/>
      <c r="F44" s="94"/>
      <c r="G44" s="94"/>
    </row>
    <row r="45" spans="1:7" x14ac:dyDescent="0.2">
      <c r="A45" s="94" t="s">
        <v>2</v>
      </c>
      <c r="B45" s="94"/>
      <c r="C45" s="94"/>
      <c r="D45" s="94"/>
      <c r="E45" s="94"/>
      <c r="F45" s="94"/>
      <c r="G45" s="94"/>
    </row>
    <row r="46" spans="1:7" x14ac:dyDescent="0.2">
      <c r="A46" s="94" t="s">
        <v>3</v>
      </c>
      <c r="B46" s="94"/>
      <c r="C46" s="94"/>
      <c r="D46" s="94"/>
      <c r="E46" s="94"/>
      <c r="F46" s="94"/>
      <c r="G46" s="94"/>
    </row>
    <row r="47" spans="1:7" x14ac:dyDescent="0.2">
      <c r="A47" s="94" t="s">
        <v>4</v>
      </c>
      <c r="B47" s="94"/>
      <c r="C47" s="94"/>
      <c r="D47" s="94"/>
      <c r="E47" s="94"/>
      <c r="F47" s="94"/>
      <c r="G47" s="94"/>
    </row>
    <row r="48" spans="1:7" x14ac:dyDescent="0.2">
      <c r="A48" s="94" t="s">
        <v>5</v>
      </c>
      <c r="B48" s="94"/>
      <c r="C48" s="94"/>
      <c r="D48" s="94"/>
      <c r="E48" s="94"/>
      <c r="F48" s="94"/>
      <c r="G48" s="94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84"/>
  <sheetViews>
    <sheetView showGridLines="0" topLeftCell="A52" zoomScaleNormal="100" zoomScalePageLayoutView="110" workbookViewId="0">
      <selection activeCell="E81" sqref="E8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8" t="s">
        <v>21</v>
      </c>
      <c r="C10" s="98"/>
      <c r="D10" s="98"/>
      <c r="E10" s="98"/>
      <c r="F10" s="98"/>
      <c r="G10" s="98"/>
      <c r="H10" s="98"/>
    </row>
    <row r="11" spans="2:9" x14ac:dyDescent="0.2">
      <c r="B11" s="29"/>
      <c r="C11" s="30"/>
      <c r="D11" s="30"/>
      <c r="E11" s="30"/>
      <c r="F11" s="99" t="str">
        <f>+Principal!C13</f>
        <v>datos al 31/12/2024</v>
      </c>
      <c r="G11" s="99"/>
      <c r="H11" s="99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137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138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139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140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141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142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143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144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145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146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181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182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183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184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185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186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187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188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205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206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207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208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209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210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211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212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213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214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215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216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230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231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232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237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233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235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234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236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245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246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ht="20.100000000000001" customHeight="1" x14ac:dyDescent="0.2">
      <c r="B65" s="80">
        <v>52</v>
      </c>
      <c r="C65" s="81" t="s">
        <v>251</v>
      </c>
      <c r="D65" s="82">
        <v>45519</v>
      </c>
      <c r="E65" s="83">
        <v>2819</v>
      </c>
      <c r="F65" s="83">
        <v>80494</v>
      </c>
      <c r="G65" s="83">
        <v>4202</v>
      </c>
      <c r="H65" s="84" t="s">
        <v>38</v>
      </c>
      <c r="I65" s="3"/>
    </row>
    <row r="66" spans="2:19" ht="20.100000000000001" customHeight="1" x14ac:dyDescent="0.2">
      <c r="B66" s="80">
        <v>53</v>
      </c>
      <c r="C66" s="81" t="s">
        <v>252</v>
      </c>
      <c r="D66" s="82">
        <v>45523</v>
      </c>
      <c r="E66" s="83">
        <v>1655</v>
      </c>
      <c r="F66" s="83">
        <v>14340</v>
      </c>
      <c r="G66" s="83">
        <v>2158</v>
      </c>
      <c r="H66" s="84" t="s">
        <v>38</v>
      </c>
      <c r="I66" s="3"/>
    </row>
    <row r="67" spans="2:19" ht="20.100000000000001" customHeight="1" x14ac:dyDescent="0.2">
      <c r="B67" s="80">
        <v>54</v>
      </c>
      <c r="C67" s="81" t="s">
        <v>254</v>
      </c>
      <c r="D67" s="82">
        <v>45541</v>
      </c>
      <c r="E67" s="83">
        <v>1629</v>
      </c>
      <c r="F67" s="83">
        <v>103042</v>
      </c>
      <c r="G67" s="83">
        <v>3217</v>
      </c>
      <c r="H67" s="84" t="s">
        <v>38</v>
      </c>
      <c r="I67" s="3"/>
    </row>
    <row r="68" spans="2:19" ht="20.100000000000001" customHeight="1" x14ac:dyDescent="0.2">
      <c r="B68" s="80">
        <v>55</v>
      </c>
      <c r="C68" s="81" t="s">
        <v>255</v>
      </c>
      <c r="D68" s="82">
        <v>45555</v>
      </c>
      <c r="E68" s="83">
        <v>1052</v>
      </c>
      <c r="F68" s="83">
        <v>61816</v>
      </c>
      <c r="G68" s="83">
        <v>1821</v>
      </c>
      <c r="H68" s="84" t="s">
        <v>38</v>
      </c>
      <c r="I68" s="3"/>
    </row>
    <row r="69" spans="2:19" ht="20.100000000000001" customHeight="1" x14ac:dyDescent="0.2">
      <c r="B69" s="80">
        <v>56</v>
      </c>
      <c r="C69" s="81" t="s">
        <v>257</v>
      </c>
      <c r="D69" s="82">
        <v>45570</v>
      </c>
      <c r="E69" s="83">
        <v>2212</v>
      </c>
      <c r="F69" s="83">
        <v>74359</v>
      </c>
      <c r="G69" s="83">
        <v>3240</v>
      </c>
      <c r="H69" s="84" t="s">
        <v>38</v>
      </c>
      <c r="I69" s="3"/>
    </row>
    <row r="70" spans="2:19" ht="20.100000000000001" customHeight="1" x14ac:dyDescent="0.2">
      <c r="B70" s="80">
        <v>57</v>
      </c>
      <c r="C70" s="81" t="s">
        <v>258</v>
      </c>
      <c r="D70" s="82">
        <v>45582</v>
      </c>
      <c r="E70" s="83">
        <v>100</v>
      </c>
      <c r="F70" s="83">
        <v>100</v>
      </c>
      <c r="G70" s="83">
        <v>209</v>
      </c>
      <c r="H70" s="84" t="s">
        <v>38</v>
      </c>
      <c r="I70" s="3"/>
    </row>
    <row r="71" spans="2:19" ht="20.100000000000001" customHeight="1" x14ac:dyDescent="0.2">
      <c r="B71" s="80">
        <v>58</v>
      </c>
      <c r="C71" s="81" t="s">
        <v>259</v>
      </c>
      <c r="D71" s="82">
        <v>45585</v>
      </c>
      <c r="E71" s="83">
        <v>1222</v>
      </c>
      <c r="F71" s="83">
        <v>34658</v>
      </c>
      <c r="G71" s="83">
        <v>1780</v>
      </c>
      <c r="H71" s="84" t="s">
        <v>38</v>
      </c>
      <c r="I71" s="3"/>
    </row>
    <row r="72" spans="2:19" ht="20.100000000000001" customHeight="1" x14ac:dyDescent="0.2">
      <c r="B72" s="80">
        <v>59</v>
      </c>
      <c r="C72" s="81" t="s">
        <v>265</v>
      </c>
      <c r="D72" s="82">
        <v>45599</v>
      </c>
      <c r="E72" s="83">
        <v>1134</v>
      </c>
      <c r="F72" s="83">
        <v>61694</v>
      </c>
      <c r="G72" s="83">
        <v>2196</v>
      </c>
      <c r="H72" s="84" t="s">
        <v>38</v>
      </c>
      <c r="I72" s="3"/>
    </row>
    <row r="73" spans="2:19" ht="20.100000000000001" customHeight="1" x14ac:dyDescent="0.2">
      <c r="B73" s="80">
        <v>60</v>
      </c>
      <c r="C73" s="81" t="s">
        <v>266</v>
      </c>
      <c r="D73" s="82">
        <v>45612</v>
      </c>
      <c r="E73" s="83">
        <v>1056</v>
      </c>
      <c r="F73" s="83">
        <v>66799</v>
      </c>
      <c r="G73" s="83">
        <v>1957</v>
      </c>
      <c r="H73" s="84" t="s">
        <v>38</v>
      </c>
      <c r="I73" s="3"/>
    </row>
    <row r="74" spans="2:19" ht="20.100000000000001" customHeight="1" x14ac:dyDescent="0.2">
      <c r="B74" s="80">
        <v>61</v>
      </c>
      <c r="C74" s="81" t="s">
        <v>267</v>
      </c>
      <c r="D74" s="82">
        <v>45621</v>
      </c>
      <c r="E74" s="83">
        <v>1023</v>
      </c>
      <c r="F74" s="83">
        <v>10185</v>
      </c>
      <c r="G74" s="83">
        <v>1332</v>
      </c>
      <c r="H74" s="84" t="s">
        <v>38</v>
      </c>
      <c r="I74" s="3"/>
    </row>
    <row r="75" spans="2:19" s="27" customFormat="1" ht="20.100000000000001" customHeight="1" x14ac:dyDescent="0.2">
      <c r="B75" s="80">
        <v>62</v>
      </c>
      <c r="C75" s="81" t="s">
        <v>271</v>
      </c>
      <c r="D75" s="82">
        <v>45634</v>
      </c>
      <c r="E75" s="83">
        <v>1007</v>
      </c>
      <c r="F75" s="83">
        <v>7379</v>
      </c>
      <c r="G75" s="83">
        <v>1344</v>
      </c>
      <c r="H75" s="84" t="s">
        <v>38</v>
      </c>
      <c r="I75" s="26"/>
      <c r="Q75" s="28"/>
      <c r="R75" s="28"/>
      <c r="S75" s="28"/>
    </row>
    <row r="76" spans="2:19" ht="20.100000000000001" customHeight="1" x14ac:dyDescent="0.2">
      <c r="B76" s="80">
        <v>63</v>
      </c>
      <c r="C76" s="81" t="s">
        <v>272</v>
      </c>
      <c r="D76" s="82">
        <v>45646</v>
      </c>
      <c r="E76" s="83">
        <v>1752</v>
      </c>
      <c r="F76" s="83">
        <v>44348</v>
      </c>
      <c r="G76" s="83">
        <v>2579</v>
      </c>
      <c r="H76" s="84" t="s">
        <v>38</v>
      </c>
    </row>
    <row r="77" spans="2:19" ht="20.100000000000001" customHeight="1" x14ac:dyDescent="0.2">
      <c r="B77" s="24"/>
      <c r="C77" s="25"/>
      <c r="D77" s="41" t="s">
        <v>93</v>
      </c>
      <c r="E77" s="40">
        <f>SUM(E14:E76)</f>
        <v>162259</v>
      </c>
      <c r="F77" s="40">
        <f>SUM(F14:F76)</f>
        <v>11299130</v>
      </c>
      <c r="G77" s="41">
        <f>SUM(G14:G76)</f>
        <v>289556.34100000001</v>
      </c>
      <c r="H77" s="41"/>
    </row>
    <row r="79" spans="2:19" x14ac:dyDescent="0.2">
      <c r="E79" s="6"/>
      <c r="F79" s="6"/>
      <c r="G79" s="6"/>
    </row>
    <row r="80" spans="2:19" x14ac:dyDescent="0.2">
      <c r="E80" s="6"/>
      <c r="F80" s="6"/>
      <c r="G80" s="6"/>
    </row>
    <row r="81" spans="6:9" x14ac:dyDescent="0.2">
      <c r="F81" s="6"/>
    </row>
    <row r="82" spans="6:9" x14ac:dyDescent="0.2">
      <c r="I82" s="7"/>
    </row>
    <row r="84" spans="6:9" x14ac:dyDescent="0.2">
      <c r="G84" s="7"/>
      <c r="H84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8" t="s">
        <v>23</v>
      </c>
      <c r="C10" s="98"/>
      <c r="D10" s="98"/>
      <c r="E10" s="98"/>
      <c r="F10" s="98"/>
      <c r="G10" s="36"/>
      <c r="H10" s="36"/>
    </row>
    <row r="11" spans="2:17" x14ac:dyDescent="0.2">
      <c r="B11" s="2"/>
      <c r="C11" s="2"/>
      <c r="D11" s="100" t="str">
        <f>Principal!C13</f>
        <v>datos al 31/12/2024</v>
      </c>
      <c r="E11" s="100"/>
      <c r="F11" s="100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79</v>
      </c>
      <c r="C14" s="64">
        <v>21431</v>
      </c>
      <c r="D14" s="64">
        <v>65143</v>
      </c>
      <c r="E14" s="64">
        <v>27797</v>
      </c>
      <c r="F14" s="65">
        <f t="shared" ref="F14:F45" si="0">+E14/$E$90</f>
        <v>0.13724473673816012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43</v>
      </c>
      <c r="C15" s="64">
        <v>20372</v>
      </c>
      <c r="D15" s="64">
        <v>1601999</v>
      </c>
      <c r="E15" s="64">
        <v>21757</v>
      </c>
      <c r="F15" s="65">
        <f t="shared" si="0"/>
        <v>0.10742287790812498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44</v>
      </c>
      <c r="C16" s="64">
        <v>15659</v>
      </c>
      <c r="D16" s="64">
        <v>1200799</v>
      </c>
      <c r="E16" s="64">
        <v>18031</v>
      </c>
      <c r="F16" s="65">
        <f t="shared" si="0"/>
        <v>8.902614843780858E-2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58</v>
      </c>
      <c r="C17" s="64">
        <v>9538</v>
      </c>
      <c r="D17" s="64">
        <v>572280</v>
      </c>
      <c r="E17" s="64">
        <v>14364</v>
      </c>
      <c r="F17" s="65">
        <f t="shared" si="0"/>
        <v>7.0920725204408105E-2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45</v>
      </c>
      <c r="C18" s="64">
        <v>12713</v>
      </c>
      <c r="D18" s="64">
        <v>997199</v>
      </c>
      <c r="E18" s="64">
        <v>14279</v>
      </c>
      <c r="F18" s="65">
        <f t="shared" si="0"/>
        <v>7.0501046727495353E-2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51</v>
      </c>
      <c r="C19" s="64">
        <v>9308</v>
      </c>
      <c r="D19" s="64">
        <v>640442</v>
      </c>
      <c r="E19" s="64">
        <v>10682</v>
      </c>
      <c r="F19" s="65">
        <f t="shared" si="0"/>
        <v>5.2741241063317137E-2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48</v>
      </c>
      <c r="C20" s="64">
        <v>8098</v>
      </c>
      <c r="D20" s="64">
        <v>582019</v>
      </c>
      <c r="E20" s="64">
        <v>9678</v>
      </c>
      <c r="F20" s="65">
        <f t="shared" si="0"/>
        <v>4.7784097641900697E-2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49</v>
      </c>
      <c r="C21" s="64">
        <v>7866</v>
      </c>
      <c r="D21" s="64">
        <v>680638</v>
      </c>
      <c r="E21" s="64">
        <v>9385</v>
      </c>
      <c r="F21" s="65">
        <f t="shared" si="0"/>
        <v>4.6337441245013232E-2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46</v>
      </c>
      <c r="C22" s="64">
        <v>6690</v>
      </c>
      <c r="D22" s="64">
        <v>550188</v>
      </c>
      <c r="E22" s="64">
        <v>8039</v>
      </c>
      <c r="F22" s="65">
        <f t="shared" si="0"/>
        <v>3.969170912825374E-2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47</v>
      </c>
      <c r="C23" s="64">
        <v>6762</v>
      </c>
      <c r="D23" s="64">
        <v>515566</v>
      </c>
      <c r="E23" s="64">
        <v>7906</v>
      </c>
      <c r="F23" s="65">
        <f t="shared" si="0"/>
        <v>3.9035035746731443E-2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 t="shared" si="0"/>
        <v>3.4611130860686498E-2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 t="shared" si="0"/>
        <v>3.3885333965319744E-2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 t="shared" si="0"/>
        <v>2.9476241260812892E-2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189</v>
      </c>
      <c r="C27" s="64">
        <v>0</v>
      </c>
      <c r="D27" s="64">
        <v>342966</v>
      </c>
      <c r="E27" s="64">
        <v>4717</v>
      </c>
      <c r="F27" s="65">
        <f t="shared" si="0"/>
        <v>2.3289686771734409E-2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56</v>
      </c>
      <c r="C28" s="64">
        <v>3959</v>
      </c>
      <c r="D28" s="64">
        <v>327156</v>
      </c>
      <c r="E28" s="64">
        <v>4470</v>
      </c>
      <c r="F28" s="65">
        <f t="shared" si="0"/>
        <v>2.2070150491764428E-2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50</v>
      </c>
      <c r="C29" s="64">
        <v>3496</v>
      </c>
      <c r="D29" s="64">
        <v>221975</v>
      </c>
      <c r="E29" s="64">
        <v>4312</v>
      </c>
      <c r="F29" s="65">
        <f t="shared" si="0"/>
        <v>2.129004226409132E-2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55</v>
      </c>
      <c r="C30" s="64">
        <v>2930</v>
      </c>
      <c r="D30" s="64">
        <v>199573</v>
      </c>
      <c r="E30" s="64">
        <v>3593</v>
      </c>
      <c r="F30" s="65">
        <f t="shared" si="0"/>
        <v>1.7740056088794091E-2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 t="shared" si="0"/>
        <v>1.5770035944227198E-2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147</v>
      </c>
      <c r="C32" s="64">
        <v>320</v>
      </c>
      <c r="D32" s="64">
        <v>203436</v>
      </c>
      <c r="E32" s="64">
        <v>2941</v>
      </c>
      <c r="F32" s="65">
        <f t="shared" si="0"/>
        <v>1.4520875301181025E-2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59</v>
      </c>
      <c r="C33" s="64">
        <v>2192</v>
      </c>
      <c r="D33" s="64">
        <v>157293</v>
      </c>
      <c r="E33" s="64">
        <v>2704</v>
      </c>
      <c r="F33" s="65">
        <f t="shared" si="0"/>
        <v>1.3350712959671367E-2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60</v>
      </c>
      <c r="C34" s="64">
        <v>1458</v>
      </c>
      <c r="D34" s="64">
        <v>105052</v>
      </c>
      <c r="E34" s="64">
        <v>1756</v>
      </c>
      <c r="F34" s="65">
        <f t="shared" si="0"/>
        <v>8.6700635936327371E-3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62</v>
      </c>
      <c r="C35" s="64">
        <v>1176</v>
      </c>
      <c r="D35" s="64">
        <v>73473</v>
      </c>
      <c r="E35" s="64">
        <v>1501</v>
      </c>
      <c r="F35" s="65">
        <f t="shared" si="0"/>
        <v>7.4110281628944974E-3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61</v>
      </c>
      <c r="C36" s="64">
        <v>1085</v>
      </c>
      <c r="D36" s="64">
        <v>96208</v>
      </c>
      <c r="E36" s="64">
        <v>1200</v>
      </c>
      <c r="F36" s="65">
        <f t="shared" si="0"/>
        <v>5.9248726152387726E-3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63</v>
      </c>
      <c r="C37" s="64">
        <v>984</v>
      </c>
      <c r="D37" s="64">
        <v>65490</v>
      </c>
      <c r="E37" s="64">
        <v>1163</v>
      </c>
      <c r="F37" s="65">
        <f t="shared" si="0"/>
        <v>5.7421890429355769E-3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67</v>
      </c>
      <c r="C38" s="64">
        <v>825</v>
      </c>
      <c r="D38" s="64">
        <v>51577</v>
      </c>
      <c r="E38" s="64">
        <v>1028</v>
      </c>
      <c r="F38" s="65">
        <f t="shared" si="0"/>
        <v>5.0756408737212154E-3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65</v>
      </c>
      <c r="C39" s="64">
        <v>715</v>
      </c>
      <c r="D39" s="64">
        <v>44450</v>
      </c>
      <c r="E39" s="64">
        <v>908</v>
      </c>
      <c r="F39" s="65">
        <f t="shared" si="0"/>
        <v>4.4831536121973381E-3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64</v>
      </c>
      <c r="C40" s="64">
        <v>519</v>
      </c>
      <c r="D40" s="64">
        <v>45626</v>
      </c>
      <c r="E40" s="64">
        <v>639</v>
      </c>
      <c r="F40" s="65">
        <f t="shared" si="0"/>
        <v>3.1549946676146462E-3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66</v>
      </c>
      <c r="C41" s="64">
        <v>462</v>
      </c>
      <c r="D41" s="64">
        <v>31256</v>
      </c>
      <c r="E41" s="64">
        <v>552</v>
      </c>
      <c r="F41" s="65">
        <f t="shared" si="0"/>
        <v>2.7254414030098355E-3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68</v>
      </c>
      <c r="C42" s="64">
        <v>480</v>
      </c>
      <c r="D42" s="64">
        <v>35315</v>
      </c>
      <c r="E42" s="64">
        <v>522</v>
      </c>
      <c r="F42" s="65">
        <f t="shared" si="0"/>
        <v>2.5773195876288659E-3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154</v>
      </c>
      <c r="C43" s="64">
        <v>399</v>
      </c>
      <c r="D43" s="64">
        <v>25599</v>
      </c>
      <c r="E43" s="64">
        <v>513</v>
      </c>
      <c r="F43" s="65">
        <f t="shared" si="0"/>
        <v>2.5328830430145751E-3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152</v>
      </c>
      <c r="C44" s="64">
        <v>313</v>
      </c>
      <c r="D44" s="64">
        <v>19932</v>
      </c>
      <c r="E44" s="64">
        <v>407</v>
      </c>
      <c r="F44" s="65">
        <f t="shared" si="0"/>
        <v>2.0095192953351504E-3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69</v>
      </c>
      <c r="C45" s="64">
        <v>290</v>
      </c>
      <c r="D45" s="64">
        <v>20582</v>
      </c>
      <c r="E45" s="64">
        <v>360</v>
      </c>
      <c r="F45" s="65">
        <f t="shared" si="0"/>
        <v>1.7774617845716318E-3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86</v>
      </c>
      <c r="C46" s="64">
        <v>0</v>
      </c>
      <c r="D46" s="64">
        <v>22550</v>
      </c>
      <c r="E46" s="64">
        <v>280</v>
      </c>
      <c r="F46" s="65">
        <f t="shared" ref="F46:F77" si="1">+E46/$E$90</f>
        <v>1.3824702768890469E-3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71</v>
      </c>
      <c r="C47" s="64">
        <v>120</v>
      </c>
      <c r="D47" s="64">
        <v>18100</v>
      </c>
      <c r="E47" s="64">
        <v>253</v>
      </c>
      <c r="F47" s="65">
        <f t="shared" si="1"/>
        <v>1.2491606430461745E-3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70</v>
      </c>
      <c r="C48" s="64">
        <v>240</v>
      </c>
      <c r="D48" s="64">
        <v>27276</v>
      </c>
      <c r="E48" s="64">
        <v>244</v>
      </c>
      <c r="F48" s="65">
        <f t="shared" si="1"/>
        <v>1.2047240984318836E-3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260</v>
      </c>
      <c r="C49" s="64">
        <v>100</v>
      </c>
      <c r="D49" s="64">
        <v>100</v>
      </c>
      <c r="E49" s="64">
        <v>209</v>
      </c>
      <c r="F49" s="65">
        <f t="shared" si="1"/>
        <v>1.0319153138207528E-3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92</v>
      </c>
      <c r="C50" s="64">
        <v>200</v>
      </c>
      <c r="D50" s="64">
        <v>21696</v>
      </c>
      <c r="E50" s="64">
        <v>195</v>
      </c>
      <c r="F50" s="65">
        <f t="shared" si="1"/>
        <v>9.6279179997630054E-4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148</v>
      </c>
      <c r="C51" s="64">
        <v>163</v>
      </c>
      <c r="D51" s="64">
        <v>11529</v>
      </c>
      <c r="E51" s="64">
        <v>191</v>
      </c>
      <c r="F51" s="65">
        <f t="shared" si="1"/>
        <v>9.4304222459217131E-4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73</v>
      </c>
      <c r="C52" s="64">
        <v>160</v>
      </c>
      <c r="D52" s="64">
        <v>20067</v>
      </c>
      <c r="E52" s="64">
        <v>181</v>
      </c>
      <c r="F52" s="65">
        <f t="shared" si="1"/>
        <v>8.9366828613184816E-4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156</v>
      </c>
      <c r="C53" s="64">
        <v>144</v>
      </c>
      <c r="D53" s="64">
        <v>8449</v>
      </c>
      <c r="E53" s="64">
        <v>162</v>
      </c>
      <c r="F53" s="65">
        <f t="shared" si="1"/>
        <v>7.9985780305723427E-4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85</v>
      </c>
      <c r="C54" s="64">
        <v>100</v>
      </c>
      <c r="D54" s="64">
        <v>10580</v>
      </c>
      <c r="E54" s="64">
        <v>148</v>
      </c>
      <c r="F54" s="65">
        <f t="shared" si="1"/>
        <v>7.307342892127819E-4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84</v>
      </c>
      <c r="C55" s="64">
        <v>80</v>
      </c>
      <c r="D55" s="64">
        <v>9990</v>
      </c>
      <c r="E55" s="64">
        <v>140</v>
      </c>
      <c r="F55" s="65">
        <f t="shared" si="1"/>
        <v>6.9123513844452343E-4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218</v>
      </c>
      <c r="C56" s="64">
        <v>0</v>
      </c>
      <c r="D56" s="64">
        <v>6</v>
      </c>
      <c r="E56" s="64">
        <v>135</v>
      </c>
      <c r="F56" s="65">
        <f t="shared" si="1"/>
        <v>6.6654816921436191E-4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149</v>
      </c>
      <c r="C57" s="64">
        <v>99</v>
      </c>
      <c r="D57" s="64">
        <v>99</v>
      </c>
      <c r="E57" s="64">
        <v>134</v>
      </c>
      <c r="F57" s="65">
        <f t="shared" si="1"/>
        <v>6.6161077536832963E-4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72</v>
      </c>
      <c r="C58" s="64">
        <v>120</v>
      </c>
      <c r="D58" s="64">
        <v>14400</v>
      </c>
      <c r="E58" s="64">
        <v>130</v>
      </c>
      <c r="F58" s="65">
        <f t="shared" si="1"/>
        <v>6.4186119998420029E-4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82</v>
      </c>
      <c r="C59" s="64">
        <v>120</v>
      </c>
      <c r="D59" s="64">
        <v>13792</v>
      </c>
      <c r="E59" s="64">
        <v>126</v>
      </c>
      <c r="F59" s="65">
        <f t="shared" si="1"/>
        <v>6.2211162460007105E-4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150</v>
      </c>
      <c r="C60" s="64">
        <v>100</v>
      </c>
      <c r="D60" s="64">
        <v>6300</v>
      </c>
      <c r="E60" s="64">
        <v>120</v>
      </c>
      <c r="F60" s="65">
        <f t="shared" si="1"/>
        <v>5.9248726152387726E-4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77</v>
      </c>
      <c r="C61" s="64">
        <v>104</v>
      </c>
      <c r="D61" s="64">
        <v>6028</v>
      </c>
      <c r="E61" s="64">
        <v>119</v>
      </c>
      <c r="F61" s="65">
        <f t="shared" si="1"/>
        <v>5.8754986767784497E-4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217</v>
      </c>
      <c r="C62" s="64">
        <v>104</v>
      </c>
      <c r="D62" s="64">
        <v>6069</v>
      </c>
      <c r="E62" s="64">
        <v>115</v>
      </c>
      <c r="F62" s="65">
        <f t="shared" si="1"/>
        <v>5.6780029229371574E-4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74</v>
      </c>
      <c r="C63" s="64">
        <v>93</v>
      </c>
      <c r="D63" s="64">
        <v>6235</v>
      </c>
      <c r="E63" s="64">
        <v>104</v>
      </c>
      <c r="F63" s="65">
        <f t="shared" si="1"/>
        <v>5.1348895998736032E-4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160</v>
      </c>
      <c r="C64" s="64">
        <v>88</v>
      </c>
      <c r="D64" s="64">
        <v>4928</v>
      </c>
      <c r="E64" s="64">
        <v>99</v>
      </c>
      <c r="F64" s="65">
        <f t="shared" si="1"/>
        <v>4.8880199075719869E-4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151</v>
      </c>
      <c r="C65" s="64">
        <v>80</v>
      </c>
      <c r="D65" s="64">
        <v>5040</v>
      </c>
      <c r="E65" s="64">
        <v>96</v>
      </c>
      <c r="F65" s="65">
        <f t="shared" si="1"/>
        <v>4.7398980921910179E-4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63" t="s">
        <v>155</v>
      </c>
      <c r="C66" s="64">
        <v>82</v>
      </c>
      <c r="D66" s="64">
        <v>6970</v>
      </c>
      <c r="E66" s="64">
        <v>94</v>
      </c>
      <c r="F66" s="65">
        <f t="shared" si="1"/>
        <v>4.6411502152703718E-4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81</v>
      </c>
      <c r="C67" s="64">
        <v>80</v>
      </c>
      <c r="D67" s="64">
        <v>9560</v>
      </c>
      <c r="E67" s="64">
        <v>88</v>
      </c>
      <c r="F67" s="65">
        <f t="shared" si="1"/>
        <v>4.3449065845084332E-4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63" t="s">
        <v>159</v>
      </c>
      <c r="C68" s="64">
        <v>60</v>
      </c>
      <c r="D68" s="64">
        <v>5599</v>
      </c>
      <c r="E68" s="64">
        <v>78</v>
      </c>
      <c r="F68" s="65">
        <f t="shared" si="1"/>
        <v>3.8511671999052018E-4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238</v>
      </c>
      <c r="C69" s="64">
        <v>0</v>
      </c>
      <c r="D69" s="64">
        <v>4</v>
      </c>
      <c r="E69" s="64">
        <v>74</v>
      </c>
      <c r="F69" s="65">
        <f t="shared" si="1"/>
        <v>3.6536714460639095E-4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80</v>
      </c>
      <c r="C70" s="64">
        <v>60</v>
      </c>
      <c r="D70" s="64">
        <v>7672</v>
      </c>
      <c r="E70" s="64">
        <v>72</v>
      </c>
      <c r="F70" s="65">
        <f t="shared" si="1"/>
        <v>3.5549235691432633E-4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75</v>
      </c>
      <c r="C71" s="64">
        <v>63</v>
      </c>
      <c r="D71" s="64">
        <v>3540</v>
      </c>
      <c r="E71" s="64">
        <v>71</v>
      </c>
      <c r="F71" s="65">
        <f t="shared" si="1"/>
        <v>3.5055496306829405E-4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76</v>
      </c>
      <c r="C72" s="64">
        <v>60</v>
      </c>
      <c r="D72" s="64">
        <v>7200</v>
      </c>
      <c r="E72" s="64">
        <v>70</v>
      </c>
      <c r="F72" s="65">
        <f t="shared" si="1"/>
        <v>3.4561756922226171E-4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153</v>
      </c>
      <c r="C73" s="64">
        <v>60</v>
      </c>
      <c r="D73" s="64">
        <v>7240</v>
      </c>
      <c r="E73" s="64">
        <v>62</v>
      </c>
      <c r="F73" s="65">
        <f t="shared" si="1"/>
        <v>3.0611841845400324E-4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78</v>
      </c>
      <c r="C74" s="64">
        <v>60</v>
      </c>
      <c r="D74" s="64">
        <v>6840</v>
      </c>
      <c r="E74" s="64">
        <v>62</v>
      </c>
      <c r="F74" s="65">
        <f t="shared" si="1"/>
        <v>3.0611841845400324E-4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190</v>
      </c>
      <c r="C75" s="64">
        <v>40</v>
      </c>
      <c r="D75" s="64">
        <v>3747</v>
      </c>
      <c r="E75" s="64">
        <v>52</v>
      </c>
      <c r="F75" s="65">
        <f t="shared" si="1"/>
        <v>2.5674447999368016E-4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88</v>
      </c>
      <c r="C76" s="64">
        <v>40</v>
      </c>
      <c r="D76" s="64">
        <v>4671</v>
      </c>
      <c r="E76" s="64">
        <v>42</v>
      </c>
      <c r="F76" s="65">
        <f t="shared" si="1"/>
        <v>2.0737054153335704E-4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83</v>
      </c>
      <c r="C77" s="64">
        <v>40</v>
      </c>
      <c r="D77" s="64">
        <v>4560</v>
      </c>
      <c r="E77" s="64">
        <v>41</v>
      </c>
      <c r="F77" s="65">
        <f t="shared" si="1"/>
        <v>2.0243314768732471E-4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89</v>
      </c>
      <c r="C78" s="64">
        <v>40</v>
      </c>
      <c r="D78" s="64">
        <v>4560</v>
      </c>
      <c r="E78" s="64">
        <v>41</v>
      </c>
      <c r="F78" s="65">
        <f t="shared" ref="F78:F109" si="2">+E78/$E$90</f>
        <v>2.0243314768732471E-4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91</v>
      </c>
      <c r="C79" s="64">
        <v>40</v>
      </c>
      <c r="D79" s="64">
        <v>4560</v>
      </c>
      <c r="E79" s="64">
        <v>40</v>
      </c>
      <c r="F79" s="65">
        <f t="shared" si="2"/>
        <v>1.974957538412924E-4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87</v>
      </c>
      <c r="C80" s="64">
        <v>40</v>
      </c>
      <c r="D80" s="64">
        <v>2374</v>
      </c>
      <c r="E80" s="64">
        <v>37</v>
      </c>
      <c r="F80" s="65">
        <f t="shared" si="2"/>
        <v>1.8268357230319547E-4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239</v>
      </c>
      <c r="C81" s="64">
        <v>20</v>
      </c>
      <c r="D81" s="64">
        <v>1945</v>
      </c>
      <c r="E81" s="64">
        <v>27</v>
      </c>
      <c r="F81" s="65">
        <f t="shared" si="2"/>
        <v>1.3330963384287239E-4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157</v>
      </c>
      <c r="C82" s="64">
        <v>20</v>
      </c>
      <c r="D82" s="64">
        <v>1890</v>
      </c>
      <c r="E82" s="64">
        <v>26</v>
      </c>
      <c r="F82" s="65">
        <f t="shared" si="2"/>
        <v>1.2837223999684008E-4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158</v>
      </c>
      <c r="C83" s="64">
        <v>20</v>
      </c>
      <c r="D83" s="64">
        <v>1833</v>
      </c>
      <c r="E83" s="64">
        <v>26</v>
      </c>
      <c r="F83" s="65">
        <f t="shared" si="2"/>
        <v>1.2837223999684008E-4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161</v>
      </c>
      <c r="C84" s="64">
        <v>20</v>
      </c>
      <c r="D84" s="64">
        <v>1296</v>
      </c>
      <c r="E84" s="64">
        <v>25</v>
      </c>
      <c r="F84" s="65">
        <f t="shared" si="2"/>
        <v>1.2343484615080777E-4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162</v>
      </c>
      <c r="C85" s="64">
        <v>20</v>
      </c>
      <c r="D85" s="64">
        <v>1260</v>
      </c>
      <c r="E85" s="64">
        <v>24</v>
      </c>
      <c r="F85" s="65">
        <f t="shared" si="2"/>
        <v>1.1849745230477545E-4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90</v>
      </c>
      <c r="C86" s="64">
        <v>20</v>
      </c>
      <c r="D86" s="64">
        <v>2280</v>
      </c>
      <c r="E86" s="64">
        <v>21</v>
      </c>
      <c r="F86" s="65">
        <f t="shared" si="2"/>
        <v>1.0368527076667852E-4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219</v>
      </c>
      <c r="C87" s="64">
        <v>20</v>
      </c>
      <c r="D87" s="64">
        <v>1030</v>
      </c>
      <c r="E87" s="64">
        <v>21</v>
      </c>
      <c r="F87" s="65">
        <f t="shared" si="2"/>
        <v>1.0368527076667852E-4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163</v>
      </c>
      <c r="C88" s="64">
        <v>20</v>
      </c>
      <c r="D88" s="64">
        <v>2160</v>
      </c>
      <c r="E88" s="64">
        <v>18</v>
      </c>
      <c r="F88" s="65">
        <f t="shared" si="2"/>
        <v>8.8873089228581583E-5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63" t="s">
        <v>220</v>
      </c>
      <c r="C89" s="64">
        <v>0</v>
      </c>
      <c r="D89" s="64">
        <v>1</v>
      </c>
      <c r="E89" s="64">
        <v>2</v>
      </c>
      <c r="F89" s="65">
        <f t="shared" si="2"/>
        <v>9.8747876920646207E-6</v>
      </c>
      <c r="I89" s="8"/>
      <c r="J89" s="9"/>
      <c r="K89" s="9"/>
      <c r="L89" s="9"/>
      <c r="N89" s="8"/>
      <c r="O89" s="9"/>
      <c r="P89" s="9"/>
      <c r="Q89" s="9"/>
    </row>
    <row r="90" spans="2:17" ht="20.100000000000001" customHeight="1" x14ac:dyDescent="0.2">
      <c r="B90" s="85" t="s">
        <v>93</v>
      </c>
      <c r="C90" s="86">
        <f>SUM(C14:C89)</f>
        <v>162259</v>
      </c>
      <c r="D90" s="86">
        <f>SUM(D14:D89)</f>
        <v>11285335</v>
      </c>
      <c r="E90" s="86">
        <f>SUM(E14:E89)</f>
        <v>202536</v>
      </c>
      <c r="F90" s="87">
        <f>SUBTOTAL(109,F14:F89)</f>
        <v>0.99999999999999967</v>
      </c>
    </row>
  </sheetData>
  <sortState xmlns:xlrd2="http://schemas.microsoft.com/office/spreadsheetml/2017/richdata2" ref="B14:F89">
    <sortCondition descending="1" ref="E14:E89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89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8" t="s">
        <v>24</v>
      </c>
      <c r="C10" s="98"/>
      <c r="D10" s="98"/>
      <c r="E10" s="98"/>
      <c r="F10" s="98"/>
      <c r="G10" s="36"/>
      <c r="H10" s="36"/>
    </row>
    <row r="11" spans="2:17" x14ac:dyDescent="0.2">
      <c r="B11" s="2"/>
      <c r="C11" s="2"/>
      <c r="D11" s="100" t="str">
        <f>Principal!C13</f>
        <v>datos al 31/12/2024</v>
      </c>
      <c r="E11" s="100"/>
      <c r="F11" s="100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20132</v>
      </c>
      <c r="D14" s="64">
        <v>1601039</v>
      </c>
      <c r="E14" s="64">
        <v>21462</v>
      </c>
      <c r="F14" s="65">
        <f t="shared" ref="F14:F50" si="0">+E14/$E$51</f>
        <v>0.14435222426989872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 t="shared" si="0"/>
        <v>0.12127550814511898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45</v>
      </c>
      <c r="C16" s="64">
        <v>12713</v>
      </c>
      <c r="D16" s="64">
        <v>997199</v>
      </c>
      <c r="E16" s="64">
        <v>14279</v>
      </c>
      <c r="F16" s="65">
        <f t="shared" si="0"/>
        <v>9.6039763784823581E-2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51</v>
      </c>
      <c r="C17" s="64">
        <v>9308</v>
      </c>
      <c r="D17" s="64">
        <v>640442</v>
      </c>
      <c r="E17" s="64">
        <v>10682</v>
      </c>
      <c r="F17" s="65">
        <f t="shared" si="0"/>
        <v>7.1846540846661908E-2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48</v>
      </c>
      <c r="C18" s="64">
        <v>8038</v>
      </c>
      <c r="D18" s="64">
        <v>574979</v>
      </c>
      <c r="E18" s="64">
        <v>9611</v>
      </c>
      <c r="F18" s="65">
        <f t="shared" si="0"/>
        <v>6.4643054116950732E-2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49</v>
      </c>
      <c r="C19" s="64">
        <v>7866</v>
      </c>
      <c r="D19" s="64">
        <v>680638</v>
      </c>
      <c r="E19" s="64">
        <v>9385</v>
      </c>
      <c r="F19" s="65">
        <f t="shared" si="0"/>
        <v>6.3122990624033148E-2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47</v>
      </c>
      <c r="C20" s="64">
        <v>6762</v>
      </c>
      <c r="D20" s="64">
        <v>515566</v>
      </c>
      <c r="E20" s="64">
        <v>7906</v>
      </c>
      <c r="F20" s="65">
        <f t="shared" si="0"/>
        <v>5.3175318473479602E-2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46</v>
      </c>
      <c r="C21" s="64">
        <v>6430</v>
      </c>
      <c r="D21" s="64">
        <v>528068</v>
      </c>
      <c r="E21" s="64">
        <v>7774</v>
      </c>
      <c r="F21" s="65">
        <f t="shared" si="0"/>
        <v>5.2287493778501191E-2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54</v>
      </c>
      <c r="C22" s="64">
        <v>6075</v>
      </c>
      <c r="D22" s="64">
        <v>484714</v>
      </c>
      <c r="E22" s="64">
        <v>7010</v>
      </c>
      <c r="F22" s="65">
        <f t="shared" si="0"/>
        <v>4.71488720590807E-2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52</v>
      </c>
      <c r="C23" s="64">
        <v>5483</v>
      </c>
      <c r="D23" s="64">
        <v>376808</v>
      </c>
      <c r="E23" s="64">
        <v>6863</v>
      </c>
      <c r="F23" s="65">
        <f t="shared" si="0"/>
        <v>4.6160158194218377E-2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57</v>
      </c>
      <c r="C24" s="64">
        <v>4946</v>
      </c>
      <c r="D24" s="64">
        <v>455194</v>
      </c>
      <c r="E24" s="64">
        <v>5970</v>
      </c>
      <c r="F24" s="65">
        <f t="shared" si="0"/>
        <v>4.0153889613796255E-2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56</v>
      </c>
      <c r="C25" s="64">
        <v>3959</v>
      </c>
      <c r="D25" s="64">
        <v>327156</v>
      </c>
      <c r="E25" s="64">
        <v>4470</v>
      </c>
      <c r="F25" s="65">
        <f t="shared" si="0"/>
        <v>3.0064972625405237E-2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50</v>
      </c>
      <c r="C26" s="64">
        <v>3496</v>
      </c>
      <c r="D26" s="64">
        <v>221975</v>
      </c>
      <c r="E26" s="64">
        <v>4312</v>
      </c>
      <c r="F26" s="65">
        <f t="shared" si="0"/>
        <v>2.9002273369294718E-2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55</v>
      </c>
      <c r="C27" s="64">
        <v>2930</v>
      </c>
      <c r="D27" s="64">
        <v>199573</v>
      </c>
      <c r="E27" s="64">
        <v>3593</v>
      </c>
      <c r="F27" s="65">
        <f t="shared" si="0"/>
        <v>2.4166319159525957E-2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53</v>
      </c>
      <c r="C28" s="64">
        <v>2575</v>
      </c>
      <c r="D28" s="64">
        <v>189361</v>
      </c>
      <c r="E28" s="64">
        <v>3194</v>
      </c>
      <c r="F28" s="65">
        <f t="shared" si="0"/>
        <v>2.1482667240613946E-2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59</v>
      </c>
      <c r="C29" s="64">
        <v>2192</v>
      </c>
      <c r="D29" s="64">
        <v>157293</v>
      </c>
      <c r="E29" s="64">
        <v>2704</v>
      </c>
      <c r="F29" s="65">
        <f t="shared" si="0"/>
        <v>1.8186954357739545E-2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60</v>
      </c>
      <c r="C30" s="64">
        <v>1458</v>
      </c>
      <c r="D30" s="64">
        <v>105052</v>
      </c>
      <c r="E30" s="64">
        <v>1756</v>
      </c>
      <c r="F30" s="65">
        <f t="shared" si="0"/>
        <v>1.181075882107642E-2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62</v>
      </c>
      <c r="C31" s="64">
        <v>1176</v>
      </c>
      <c r="D31" s="64">
        <v>73473</v>
      </c>
      <c r="E31" s="64">
        <v>1501</v>
      </c>
      <c r="F31" s="65">
        <f t="shared" si="0"/>
        <v>1.0095642933049946E-2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61</v>
      </c>
      <c r="C32" s="64">
        <v>1085</v>
      </c>
      <c r="D32" s="64">
        <v>96208</v>
      </c>
      <c r="E32" s="64">
        <v>1200</v>
      </c>
      <c r="F32" s="65">
        <f t="shared" si="0"/>
        <v>8.0711335907128149E-3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63</v>
      </c>
      <c r="C33" s="64">
        <v>984</v>
      </c>
      <c r="D33" s="64">
        <v>65490</v>
      </c>
      <c r="E33" s="64">
        <v>1163</v>
      </c>
      <c r="F33" s="65">
        <f t="shared" si="0"/>
        <v>7.8222736383325043E-3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67</v>
      </c>
      <c r="C34" s="64">
        <v>825</v>
      </c>
      <c r="D34" s="64">
        <v>51577</v>
      </c>
      <c r="E34" s="64">
        <v>1028</v>
      </c>
      <c r="F34" s="65">
        <f t="shared" si="0"/>
        <v>6.9142711093773124E-3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65</v>
      </c>
      <c r="C35" s="64">
        <v>715</v>
      </c>
      <c r="D35" s="64">
        <v>44450</v>
      </c>
      <c r="E35" s="64">
        <v>908</v>
      </c>
      <c r="F35" s="65">
        <f t="shared" si="0"/>
        <v>6.1071577503060302E-3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64</v>
      </c>
      <c r="C36" s="64">
        <v>519</v>
      </c>
      <c r="D36" s="64">
        <v>45626</v>
      </c>
      <c r="E36" s="64">
        <v>639</v>
      </c>
      <c r="F36" s="65">
        <f t="shared" si="0"/>
        <v>4.2978786370545747E-3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68</v>
      </c>
      <c r="C37" s="64">
        <v>480</v>
      </c>
      <c r="D37" s="64">
        <v>35315</v>
      </c>
      <c r="E37" s="64">
        <v>522</v>
      </c>
      <c r="F37" s="65">
        <f t="shared" si="0"/>
        <v>3.5109431119600748E-3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154</v>
      </c>
      <c r="C38" s="64">
        <v>399</v>
      </c>
      <c r="D38" s="64">
        <v>25599</v>
      </c>
      <c r="E38" s="64">
        <v>513</v>
      </c>
      <c r="F38" s="65">
        <f t="shared" si="0"/>
        <v>3.4504096100297288E-3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66</v>
      </c>
      <c r="C39" s="64">
        <v>422</v>
      </c>
      <c r="D39" s="64">
        <v>28736</v>
      </c>
      <c r="E39" s="64">
        <v>504</v>
      </c>
      <c r="F39" s="65">
        <f t="shared" si="0"/>
        <v>3.3898761080993827E-3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152</v>
      </c>
      <c r="C40" s="64">
        <v>313</v>
      </c>
      <c r="D40" s="64">
        <v>19932</v>
      </c>
      <c r="E40" s="64">
        <v>407</v>
      </c>
      <c r="F40" s="65">
        <f t="shared" si="0"/>
        <v>2.7374594761834302E-3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69</v>
      </c>
      <c r="C41" s="64">
        <v>290</v>
      </c>
      <c r="D41" s="64">
        <v>20582</v>
      </c>
      <c r="E41" s="64">
        <v>360</v>
      </c>
      <c r="F41" s="65">
        <f t="shared" si="0"/>
        <v>2.4213400772138448E-3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156</v>
      </c>
      <c r="C42" s="64">
        <v>144</v>
      </c>
      <c r="D42" s="64">
        <v>8449</v>
      </c>
      <c r="E42" s="64">
        <v>162</v>
      </c>
      <c r="F42" s="65">
        <f t="shared" si="0"/>
        <v>1.0896030347462302E-3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148</v>
      </c>
      <c r="C43" s="64">
        <v>123</v>
      </c>
      <c r="D43" s="64">
        <v>9009</v>
      </c>
      <c r="E43" s="64">
        <v>143</v>
      </c>
      <c r="F43" s="65">
        <f t="shared" si="0"/>
        <v>9.618100862266105E-4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77</v>
      </c>
      <c r="C44" s="64">
        <v>104</v>
      </c>
      <c r="D44" s="64">
        <v>6028</v>
      </c>
      <c r="E44" s="64">
        <v>119</v>
      </c>
      <c r="F44" s="65">
        <f t="shared" si="0"/>
        <v>8.0038741441235421E-4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217</v>
      </c>
      <c r="C45" s="64">
        <v>104</v>
      </c>
      <c r="D45" s="64">
        <v>6069</v>
      </c>
      <c r="E45" s="64">
        <v>115</v>
      </c>
      <c r="F45" s="65">
        <f t="shared" si="0"/>
        <v>7.7348363577664481E-4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74</v>
      </c>
      <c r="C46" s="64">
        <v>93</v>
      </c>
      <c r="D46" s="64">
        <v>6235</v>
      </c>
      <c r="E46" s="64">
        <v>104</v>
      </c>
      <c r="F46" s="65">
        <f t="shared" si="0"/>
        <v>6.9949824452844405E-4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160</v>
      </c>
      <c r="C47" s="64">
        <v>88</v>
      </c>
      <c r="D47" s="64">
        <v>4928</v>
      </c>
      <c r="E47" s="64">
        <v>99</v>
      </c>
      <c r="F47" s="65">
        <f t="shared" si="0"/>
        <v>6.6586852123380732E-4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155</v>
      </c>
      <c r="C48" s="64">
        <v>82</v>
      </c>
      <c r="D48" s="64">
        <v>6970</v>
      </c>
      <c r="E48" s="64">
        <v>94</v>
      </c>
      <c r="F48" s="65">
        <f t="shared" si="0"/>
        <v>6.322387979391706E-4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75</v>
      </c>
      <c r="C49" s="64">
        <v>62</v>
      </c>
      <c r="D49" s="64">
        <v>3444</v>
      </c>
      <c r="E49" s="64">
        <v>71</v>
      </c>
      <c r="F49" s="65">
        <f t="shared" si="0"/>
        <v>4.7754207078384159E-4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82</v>
      </c>
      <c r="C50" s="64">
        <v>20</v>
      </c>
      <c r="D50" s="64">
        <v>2392</v>
      </c>
      <c r="E50" s="64">
        <v>24</v>
      </c>
      <c r="F50" s="65">
        <f t="shared" si="0"/>
        <v>1.6142267181425631E-4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8" t="s">
        <v>93</v>
      </c>
      <c r="C51" s="89">
        <f>SUM(C14:C50)</f>
        <v>128050</v>
      </c>
      <c r="D51" s="89">
        <f>SUM(D14:D50)</f>
        <v>9816368</v>
      </c>
      <c r="E51" s="89">
        <f>SUM(E14:E50)</f>
        <v>148678</v>
      </c>
      <c r="F51" s="90">
        <f>SUM(F14:F50)</f>
        <v>1.0000000000000002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5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102" t="s">
        <v>25</v>
      </c>
      <c r="C9" s="102"/>
      <c r="D9" s="102"/>
      <c r="E9" s="102"/>
      <c r="F9" s="102"/>
      <c r="G9" s="102"/>
      <c r="H9" s="102"/>
      <c r="I9" s="102"/>
      <c r="J9" s="12"/>
    </row>
    <row r="10" spans="2:19" x14ac:dyDescent="0.2">
      <c r="B10" s="10"/>
      <c r="C10" s="10"/>
      <c r="D10" s="10"/>
      <c r="E10" s="10"/>
      <c r="F10" s="103" t="str">
        <f>+CONCATENATE(MID(Principal!C13,1,14)," de ambas temporadas")</f>
        <v>datos al 31/12 de ambas temporadas</v>
      </c>
      <c r="G10" s="103"/>
      <c r="H10" s="103"/>
      <c r="I10" s="103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191</v>
      </c>
      <c r="D13" s="67" t="s">
        <v>192</v>
      </c>
      <c r="E13" s="68" t="s">
        <v>193</v>
      </c>
      <c r="F13" s="69" t="s">
        <v>9</v>
      </c>
      <c r="G13" s="68" t="s">
        <v>10</v>
      </c>
      <c r="H13" s="68" t="s">
        <v>11</v>
      </c>
      <c r="I13" s="68" t="s">
        <v>194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221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2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164</v>
      </c>
      <c r="C15" s="72">
        <v>0</v>
      </c>
      <c r="D15" s="72">
        <v>87270</v>
      </c>
      <c r="E15" s="72">
        <v>1084</v>
      </c>
      <c r="F15" s="73">
        <v>0</v>
      </c>
      <c r="G15" s="74">
        <v>34438</v>
      </c>
      <c r="H15" s="74">
        <v>446</v>
      </c>
      <c r="I15" s="75">
        <f t="shared" si="0"/>
        <v>-0.58856088560885611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94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105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240</v>
      </c>
      <c r="C17" s="72">
        <v>324</v>
      </c>
      <c r="D17" s="72">
        <v>23513</v>
      </c>
      <c r="E17" s="72">
        <v>574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165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95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96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247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241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166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97</v>
      </c>
      <c r="C24" s="72">
        <v>0</v>
      </c>
      <c r="D24" s="72">
        <v>165889</v>
      </c>
      <c r="E24" s="72">
        <v>2317</v>
      </c>
      <c r="F24" s="73">
        <v>780</v>
      </c>
      <c r="G24" s="74">
        <v>378548</v>
      </c>
      <c r="H24" s="74">
        <v>5266</v>
      </c>
      <c r="I24" s="75">
        <f t="shared" si="0"/>
        <v>1.2727665084160553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167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222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98</v>
      </c>
      <c r="C27" s="72">
        <v>13249</v>
      </c>
      <c r="D27" s="72">
        <v>722055</v>
      </c>
      <c r="E27" s="72">
        <v>13815</v>
      </c>
      <c r="F27" s="73">
        <v>12520</v>
      </c>
      <c r="G27" s="74">
        <v>754951</v>
      </c>
      <c r="H27" s="74">
        <v>12943</v>
      </c>
      <c r="I27" s="75">
        <f t="shared" si="0"/>
        <v>-6.3119797321751714E-2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195</v>
      </c>
      <c r="C28" s="72">
        <v>6</v>
      </c>
      <c r="D28" s="72">
        <v>7</v>
      </c>
      <c r="E28" s="72">
        <v>8</v>
      </c>
      <c r="F28" s="73">
        <v>0</v>
      </c>
      <c r="G28" s="74">
        <v>5</v>
      </c>
      <c r="H28" s="74">
        <v>76</v>
      </c>
      <c r="I28" s="75">
        <f t="shared" si="0"/>
        <v>8.5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261</v>
      </c>
      <c r="C29" s="72">
        <v>0</v>
      </c>
      <c r="D29" s="72">
        <v>0</v>
      </c>
      <c r="E29" s="72">
        <v>0</v>
      </c>
      <c r="F29" s="73">
        <v>100</v>
      </c>
      <c r="G29" s="74">
        <v>100</v>
      </c>
      <c r="H29" s="74">
        <v>209</v>
      </c>
      <c r="I29" s="75" t="s">
        <v>105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99</v>
      </c>
      <c r="C30" s="72">
        <v>302</v>
      </c>
      <c r="D30" s="72">
        <v>39160</v>
      </c>
      <c r="E30" s="72">
        <v>353</v>
      </c>
      <c r="F30" s="73">
        <v>212</v>
      </c>
      <c r="G30" s="74">
        <v>25141</v>
      </c>
      <c r="H30" s="74">
        <v>231</v>
      </c>
      <c r="I30" s="75">
        <f t="shared" si="0"/>
        <v>-0.34560906515580736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100</v>
      </c>
      <c r="C31" s="72">
        <v>73</v>
      </c>
      <c r="D31" s="72">
        <v>8760</v>
      </c>
      <c r="E31" s="72">
        <v>88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101</v>
      </c>
      <c r="C32" s="72">
        <v>20</v>
      </c>
      <c r="D32" s="72">
        <v>2400</v>
      </c>
      <c r="E32" s="72">
        <v>24</v>
      </c>
      <c r="F32" s="73">
        <v>0</v>
      </c>
      <c r="G32" s="74">
        <v>0</v>
      </c>
      <c r="H32" s="74">
        <v>0</v>
      </c>
      <c r="I32" s="75">
        <f t="shared" si="0"/>
        <v>-1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102</v>
      </c>
      <c r="C33" s="72">
        <v>83713</v>
      </c>
      <c r="D33" s="72">
        <v>6630250</v>
      </c>
      <c r="E33" s="72">
        <v>98022</v>
      </c>
      <c r="F33" s="73">
        <v>115530</v>
      </c>
      <c r="G33" s="74">
        <v>9061417</v>
      </c>
      <c r="H33" s="74">
        <v>135734</v>
      </c>
      <c r="I33" s="75">
        <f t="shared" si="0"/>
        <v>0.38472995858072678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103</v>
      </c>
      <c r="C34" s="72">
        <v>0</v>
      </c>
      <c r="D34" s="72">
        <v>232339</v>
      </c>
      <c r="E34" s="72">
        <v>3192</v>
      </c>
      <c r="F34" s="73">
        <v>0</v>
      </c>
      <c r="G34" s="74">
        <v>209650</v>
      </c>
      <c r="H34" s="74">
        <v>2977</v>
      </c>
      <c r="I34" s="75">
        <f t="shared" si="0"/>
        <v>-6.735588972431078E-2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26</v>
      </c>
      <c r="C35" s="72">
        <v>3021</v>
      </c>
      <c r="D35" s="72">
        <v>7505</v>
      </c>
      <c r="E35" s="72">
        <v>3878</v>
      </c>
      <c r="F35" s="73">
        <v>18961</v>
      </c>
      <c r="G35" s="74">
        <v>47923</v>
      </c>
      <c r="H35" s="74">
        <v>24240</v>
      </c>
      <c r="I35" s="75">
        <f t="shared" si="0"/>
        <v>5.2506446621970086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27</v>
      </c>
      <c r="C36" s="72">
        <v>13436</v>
      </c>
      <c r="D36" s="72">
        <v>801954</v>
      </c>
      <c r="E36" s="72">
        <v>20285</v>
      </c>
      <c r="F36" s="73">
        <v>9538</v>
      </c>
      <c r="G36" s="74">
        <v>572280</v>
      </c>
      <c r="H36" s="74">
        <v>14364</v>
      </c>
      <c r="I36" s="75">
        <f t="shared" si="0"/>
        <v>-0.29189055952674392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223</v>
      </c>
      <c r="C37" s="72">
        <v>220</v>
      </c>
      <c r="D37" s="72">
        <v>880</v>
      </c>
      <c r="E37" s="72">
        <v>212</v>
      </c>
      <c r="F37" s="73">
        <v>0</v>
      </c>
      <c r="G37" s="74">
        <v>0</v>
      </c>
      <c r="H37" s="74">
        <v>0</v>
      </c>
      <c r="I37" s="75">
        <f t="shared" si="0"/>
        <v>-1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242</v>
      </c>
      <c r="C38" s="72">
        <v>0</v>
      </c>
      <c r="D38" s="72">
        <v>0</v>
      </c>
      <c r="E38" s="72">
        <v>0</v>
      </c>
      <c r="F38" s="73">
        <v>240</v>
      </c>
      <c r="G38" s="74">
        <v>960</v>
      </c>
      <c r="H38" s="74">
        <v>295</v>
      </c>
      <c r="I38" s="75" t="s">
        <v>105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224</v>
      </c>
      <c r="C39" s="72">
        <v>0</v>
      </c>
      <c r="D39" s="72">
        <v>0</v>
      </c>
      <c r="E39" s="72">
        <v>0</v>
      </c>
      <c r="F39" s="73">
        <v>0</v>
      </c>
      <c r="G39" s="74">
        <v>6</v>
      </c>
      <c r="H39" s="74">
        <v>135</v>
      </c>
      <c r="I39" s="75" t="s">
        <v>105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18</v>
      </c>
      <c r="C40" s="72">
        <v>3557</v>
      </c>
      <c r="D40" s="72">
        <v>41673</v>
      </c>
      <c r="E40" s="72">
        <v>5407</v>
      </c>
      <c r="F40" s="73">
        <v>2470</v>
      </c>
      <c r="G40" s="74">
        <v>17220</v>
      </c>
      <c r="H40" s="74">
        <v>3557</v>
      </c>
      <c r="I40" s="75">
        <f t="shared" si="0"/>
        <v>-0.34214906602552247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104</v>
      </c>
      <c r="C41" s="72">
        <v>2036</v>
      </c>
      <c r="D41" s="72">
        <v>220081</v>
      </c>
      <c r="E41" s="72">
        <v>1940</v>
      </c>
      <c r="F41" s="73">
        <v>680</v>
      </c>
      <c r="G41" s="74">
        <v>76356</v>
      </c>
      <c r="H41" s="74">
        <v>684</v>
      </c>
      <c r="I41" s="75">
        <f t="shared" si="0"/>
        <v>-0.64742268041237117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71" t="s">
        <v>168</v>
      </c>
      <c r="C42" s="72">
        <v>140</v>
      </c>
      <c r="D42" s="72">
        <v>14000</v>
      </c>
      <c r="E42" s="72">
        <v>140</v>
      </c>
      <c r="F42" s="73">
        <v>260</v>
      </c>
      <c r="G42" s="74">
        <v>22120</v>
      </c>
      <c r="H42" s="74">
        <v>265</v>
      </c>
      <c r="I42" s="75">
        <f t="shared" si="0"/>
        <v>0.8928571428571429</v>
      </c>
      <c r="J42" s="16"/>
      <c r="L42" s="17"/>
      <c r="M42" s="18"/>
      <c r="N42" s="18"/>
      <c r="O42" s="5"/>
      <c r="P42" s="5"/>
      <c r="Q42" s="5"/>
      <c r="R42" s="5"/>
      <c r="S42" s="5"/>
    </row>
    <row r="43" spans="2:19" ht="20.100000000000001" customHeight="1" x14ac:dyDescent="0.2">
      <c r="B43" s="48" t="s">
        <v>93</v>
      </c>
      <c r="C43" s="49">
        <f t="shared" ref="C43:H43" si="1">SUM(C14:C42)</f>
        <v>126316</v>
      </c>
      <c r="D43" s="49">
        <f t="shared" si="1"/>
        <v>9261354</v>
      </c>
      <c r="E43" s="49">
        <f t="shared" si="1"/>
        <v>160211</v>
      </c>
      <c r="F43" s="50">
        <f t="shared" si="1"/>
        <v>162259</v>
      </c>
      <c r="G43" s="51">
        <f t="shared" si="1"/>
        <v>11285335</v>
      </c>
      <c r="H43" s="51">
        <f t="shared" si="1"/>
        <v>202533</v>
      </c>
      <c r="I43" s="70">
        <f>(+H43-E43)/E43</f>
        <v>0.26416413354888241</v>
      </c>
      <c r="J43" s="20"/>
      <c r="L43" s="14"/>
      <c r="M43" s="21"/>
      <c r="N43" s="21"/>
      <c r="O43" s="21"/>
      <c r="P43" s="4"/>
      <c r="Q43" s="4"/>
      <c r="R43" s="4"/>
      <c r="S43" s="4"/>
    </row>
    <row r="44" spans="2:19" ht="16.5" customHeight="1" x14ac:dyDescent="0.2">
      <c r="B44" s="52"/>
      <c r="C44" s="53"/>
      <c r="D44" s="53"/>
      <c r="E44" s="53"/>
      <c r="F44" s="54"/>
      <c r="G44" s="101" t="s">
        <v>16</v>
      </c>
      <c r="H44" s="101"/>
      <c r="I44" s="55">
        <f>(+F43-C43)/C43</f>
        <v>0.28454827575287372</v>
      </c>
      <c r="J44" s="20"/>
      <c r="L44" s="14"/>
      <c r="M44" s="21"/>
      <c r="N44" s="21"/>
      <c r="O44" s="21"/>
      <c r="P44" s="4"/>
      <c r="S44" s="19"/>
    </row>
    <row r="45" spans="2:19" ht="16.5" customHeight="1" x14ac:dyDescent="0.2">
      <c r="B45" s="52"/>
      <c r="C45" s="53"/>
      <c r="D45" s="53"/>
      <c r="E45" s="53"/>
      <c r="F45" s="54"/>
      <c r="G45" s="79"/>
      <c r="H45" s="79"/>
      <c r="I45" s="91"/>
      <c r="J45" s="20"/>
      <c r="L45" s="14"/>
      <c r="M45" s="21"/>
      <c r="N45" s="21"/>
      <c r="O45" s="21"/>
      <c r="P45" s="4"/>
      <c r="S45" s="19"/>
    </row>
    <row r="46" spans="2:19" ht="16.5" customHeight="1" x14ac:dyDescent="0.2">
      <c r="B46" s="42"/>
      <c r="C46" s="43"/>
      <c r="D46" s="43"/>
      <c r="E46" s="44">
        <v>2023</v>
      </c>
      <c r="F46" s="42"/>
      <c r="G46" s="45"/>
      <c r="H46" s="45"/>
      <c r="I46" s="66">
        <v>2024</v>
      </c>
      <c r="J46" s="12"/>
      <c r="L46" s="14"/>
      <c r="M46" s="14"/>
      <c r="N46" s="14"/>
      <c r="O46" s="14"/>
      <c r="P46" s="14"/>
      <c r="Q46" s="14"/>
      <c r="R46" s="14"/>
      <c r="S46" s="15"/>
    </row>
    <row r="47" spans="2:19" ht="16.5" customHeight="1" x14ac:dyDescent="0.2">
      <c r="B47" s="46" t="s">
        <v>17</v>
      </c>
      <c r="C47" s="67" t="s">
        <v>191</v>
      </c>
      <c r="D47" s="67" t="s">
        <v>192</v>
      </c>
      <c r="E47" s="68" t="s">
        <v>193</v>
      </c>
      <c r="F47" s="69" t="s">
        <v>9</v>
      </c>
      <c r="G47" s="68" t="s">
        <v>10</v>
      </c>
      <c r="H47" s="68" t="s">
        <v>11</v>
      </c>
      <c r="I47" s="68" t="s">
        <v>194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106</v>
      </c>
      <c r="C48" s="72">
        <v>0</v>
      </c>
      <c r="D48" s="72">
        <v>0</v>
      </c>
      <c r="E48" s="72">
        <v>0</v>
      </c>
      <c r="F48" s="73">
        <v>20</v>
      </c>
      <c r="G48" s="74">
        <v>4328</v>
      </c>
      <c r="H48" s="74">
        <v>49</v>
      </c>
      <c r="I48" s="75" t="s">
        <v>105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107</v>
      </c>
      <c r="C49" s="72">
        <v>817</v>
      </c>
      <c r="D49" s="72">
        <v>76642</v>
      </c>
      <c r="E49" s="72">
        <v>837</v>
      </c>
      <c r="F49" s="73">
        <v>980</v>
      </c>
      <c r="G49" s="74">
        <v>90175</v>
      </c>
      <c r="H49" s="74">
        <v>1100</v>
      </c>
      <c r="I49" s="75">
        <f t="shared" ref="I49:I103" si="2">(+H49-E49)/E49</f>
        <v>0.3142174432497013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225</v>
      </c>
      <c r="C50" s="72">
        <v>72</v>
      </c>
      <c r="D50" s="72">
        <v>72</v>
      </c>
      <c r="E50" s="72">
        <v>108</v>
      </c>
      <c r="F50" s="73">
        <v>108</v>
      </c>
      <c r="G50" s="74">
        <v>108</v>
      </c>
      <c r="H50" s="74">
        <v>162</v>
      </c>
      <c r="I50" s="75">
        <f t="shared" si="2"/>
        <v>0.5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108</v>
      </c>
      <c r="C51" s="72">
        <v>105</v>
      </c>
      <c r="D51" s="72">
        <v>5880</v>
      </c>
      <c r="E51" s="72">
        <v>115</v>
      </c>
      <c r="F51" s="73">
        <v>126</v>
      </c>
      <c r="G51" s="74">
        <v>9114</v>
      </c>
      <c r="H51" s="74">
        <v>134</v>
      </c>
      <c r="I51" s="75">
        <f t="shared" si="2"/>
        <v>0.16521739130434782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248</v>
      </c>
      <c r="C52" s="72">
        <v>72</v>
      </c>
      <c r="D52" s="72">
        <v>72</v>
      </c>
      <c r="E52" s="72">
        <v>108</v>
      </c>
      <c r="F52" s="73">
        <v>90</v>
      </c>
      <c r="G52" s="74">
        <v>4338</v>
      </c>
      <c r="H52" s="74">
        <v>135</v>
      </c>
      <c r="I52" s="75">
        <f t="shared" si="2"/>
        <v>0.25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262</v>
      </c>
      <c r="C53" s="72">
        <v>18</v>
      </c>
      <c r="D53" s="72">
        <v>1080</v>
      </c>
      <c r="E53" s="72">
        <v>27</v>
      </c>
      <c r="F53" s="73">
        <v>0</v>
      </c>
      <c r="G53" s="74">
        <v>0</v>
      </c>
      <c r="H53" s="74">
        <v>0</v>
      </c>
      <c r="I53" s="75">
        <f t="shared" si="2"/>
        <v>-1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226</v>
      </c>
      <c r="C54" s="72">
        <v>168</v>
      </c>
      <c r="D54" s="72">
        <v>9408</v>
      </c>
      <c r="E54" s="72">
        <v>182</v>
      </c>
      <c r="F54" s="73">
        <v>268</v>
      </c>
      <c r="G54" s="74">
        <v>9508</v>
      </c>
      <c r="H54" s="74">
        <v>388</v>
      </c>
      <c r="I54" s="75">
        <f t="shared" si="2"/>
        <v>1.1318681318681318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129</v>
      </c>
      <c r="C55" s="72">
        <v>15694</v>
      </c>
      <c r="D55" s="72">
        <v>751738</v>
      </c>
      <c r="E55" s="72">
        <v>22402</v>
      </c>
      <c r="F55" s="73">
        <v>41857</v>
      </c>
      <c r="G55" s="74">
        <v>1441703</v>
      </c>
      <c r="H55" s="74">
        <v>54821</v>
      </c>
      <c r="I55" s="75">
        <f t="shared" si="2"/>
        <v>1.447147576109276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109</v>
      </c>
      <c r="C56" s="72">
        <v>4422</v>
      </c>
      <c r="D56" s="72">
        <v>198146</v>
      </c>
      <c r="E56" s="72">
        <v>5243</v>
      </c>
      <c r="F56" s="73">
        <v>2740</v>
      </c>
      <c r="G56" s="74">
        <v>168454</v>
      </c>
      <c r="H56" s="74">
        <v>3345</v>
      </c>
      <c r="I56" s="75">
        <f t="shared" si="2"/>
        <v>-0.36200648483692544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169</v>
      </c>
      <c r="C57" s="72">
        <v>272</v>
      </c>
      <c r="D57" s="72">
        <v>16320</v>
      </c>
      <c r="E57" s="72">
        <v>410</v>
      </c>
      <c r="F57" s="73">
        <v>318</v>
      </c>
      <c r="G57" s="74">
        <v>19080</v>
      </c>
      <c r="H57" s="74">
        <v>479</v>
      </c>
      <c r="I57" s="75">
        <f t="shared" si="2"/>
        <v>0.16829268292682928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170</v>
      </c>
      <c r="C58" s="72">
        <v>42</v>
      </c>
      <c r="D58" s="72">
        <v>12642</v>
      </c>
      <c r="E58" s="72">
        <v>158</v>
      </c>
      <c r="F58" s="73">
        <v>0</v>
      </c>
      <c r="G58" s="74">
        <v>0</v>
      </c>
      <c r="H58" s="74">
        <v>0</v>
      </c>
      <c r="I58" s="75">
        <f t="shared" si="2"/>
        <v>-1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171</v>
      </c>
      <c r="C59" s="72">
        <v>0</v>
      </c>
      <c r="D59" s="72">
        <v>1</v>
      </c>
      <c r="E59" s="72">
        <v>1</v>
      </c>
      <c r="F59" s="73">
        <v>124</v>
      </c>
      <c r="G59" s="74">
        <v>7440</v>
      </c>
      <c r="H59" s="74">
        <v>187</v>
      </c>
      <c r="I59" s="75">
        <f t="shared" si="2"/>
        <v>186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172</v>
      </c>
      <c r="C60" s="72">
        <v>251</v>
      </c>
      <c r="D60" s="72">
        <v>3437</v>
      </c>
      <c r="E60" s="72">
        <v>317</v>
      </c>
      <c r="F60" s="73">
        <v>552</v>
      </c>
      <c r="G60" s="74">
        <v>552</v>
      </c>
      <c r="H60" s="74">
        <v>768</v>
      </c>
      <c r="I60" s="75">
        <f t="shared" si="2"/>
        <v>1.4227129337539433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243</v>
      </c>
      <c r="C61" s="72">
        <v>0</v>
      </c>
      <c r="D61" s="72">
        <v>48001</v>
      </c>
      <c r="E61" s="72">
        <v>1200</v>
      </c>
      <c r="F61" s="73">
        <v>0</v>
      </c>
      <c r="G61" s="74">
        <v>0</v>
      </c>
      <c r="H61" s="74">
        <v>0</v>
      </c>
      <c r="I61" s="75">
        <f t="shared" si="2"/>
        <v>-1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173</v>
      </c>
      <c r="C62" s="72">
        <v>40</v>
      </c>
      <c r="D62" s="72">
        <v>3200</v>
      </c>
      <c r="E62" s="72">
        <v>51</v>
      </c>
      <c r="F62" s="73">
        <v>0</v>
      </c>
      <c r="G62" s="74">
        <v>4</v>
      </c>
      <c r="H62" s="74">
        <v>74</v>
      </c>
      <c r="I62" s="75">
        <f t="shared" si="2"/>
        <v>0.45098039215686275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110</v>
      </c>
      <c r="C63" s="72">
        <v>36</v>
      </c>
      <c r="D63" s="72">
        <v>36</v>
      </c>
      <c r="E63" s="72">
        <v>54</v>
      </c>
      <c r="F63" s="73">
        <v>147</v>
      </c>
      <c r="G63" s="74">
        <v>14406</v>
      </c>
      <c r="H63" s="74">
        <v>157</v>
      </c>
      <c r="I63" s="75">
        <f t="shared" si="2"/>
        <v>1.9074074074074074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111</v>
      </c>
      <c r="C64" s="72">
        <v>1232</v>
      </c>
      <c r="D64" s="72">
        <v>125472</v>
      </c>
      <c r="E64" s="72">
        <v>1397</v>
      </c>
      <c r="F64" s="73">
        <v>1337</v>
      </c>
      <c r="G64" s="74">
        <v>140140</v>
      </c>
      <c r="H64" s="74">
        <v>1453</v>
      </c>
      <c r="I64" s="75">
        <f t="shared" si="2"/>
        <v>4.0085898353614889E-2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112</v>
      </c>
      <c r="C65" s="72">
        <v>1224</v>
      </c>
      <c r="D65" s="72">
        <v>290615</v>
      </c>
      <c r="E65" s="72">
        <v>4086</v>
      </c>
      <c r="F65" s="73">
        <v>1240</v>
      </c>
      <c r="G65" s="74">
        <v>344656</v>
      </c>
      <c r="H65" s="74">
        <v>4936</v>
      </c>
      <c r="I65" s="75">
        <f t="shared" si="2"/>
        <v>0.20802741067058247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174</v>
      </c>
      <c r="C66" s="72">
        <v>0</v>
      </c>
      <c r="D66" s="72">
        <v>0</v>
      </c>
      <c r="E66" s="72">
        <v>0</v>
      </c>
      <c r="F66" s="73">
        <v>21</v>
      </c>
      <c r="G66" s="74">
        <v>1176</v>
      </c>
      <c r="H66" s="74">
        <v>22</v>
      </c>
      <c r="I66" s="75" t="s">
        <v>105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113</v>
      </c>
      <c r="C67" s="72">
        <v>313</v>
      </c>
      <c r="D67" s="72">
        <v>27097</v>
      </c>
      <c r="E67" s="72">
        <v>436</v>
      </c>
      <c r="F67" s="73">
        <v>1158</v>
      </c>
      <c r="G67" s="74">
        <v>87098</v>
      </c>
      <c r="H67" s="74">
        <v>1604</v>
      </c>
      <c r="I67" s="75">
        <f t="shared" si="2"/>
        <v>2.6788990825688073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196</v>
      </c>
      <c r="C68" s="72">
        <v>792</v>
      </c>
      <c r="D68" s="72">
        <v>792</v>
      </c>
      <c r="E68" s="72">
        <v>1147</v>
      </c>
      <c r="F68" s="73">
        <v>650</v>
      </c>
      <c r="G68" s="74">
        <v>650</v>
      </c>
      <c r="H68" s="74">
        <v>950</v>
      </c>
      <c r="I68" s="75">
        <f t="shared" si="2"/>
        <v>-0.17175239755884916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130</v>
      </c>
      <c r="C69" s="72">
        <v>418</v>
      </c>
      <c r="D69" s="72">
        <v>72632</v>
      </c>
      <c r="E69" s="72">
        <v>860</v>
      </c>
      <c r="F69" s="73">
        <v>1513</v>
      </c>
      <c r="G69" s="74">
        <v>190618</v>
      </c>
      <c r="H69" s="74">
        <v>2073</v>
      </c>
      <c r="I69" s="75">
        <f t="shared" si="2"/>
        <v>1.4104651162790698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114</v>
      </c>
      <c r="C70" s="72">
        <v>13409</v>
      </c>
      <c r="D70" s="72">
        <v>913237</v>
      </c>
      <c r="E70" s="72">
        <v>15752</v>
      </c>
      <c r="F70" s="73">
        <v>13296</v>
      </c>
      <c r="G70" s="74">
        <v>1100431</v>
      </c>
      <c r="H70" s="74">
        <v>15320</v>
      </c>
      <c r="I70" s="75">
        <f t="shared" si="2"/>
        <v>-2.7425088877602845E-2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115</v>
      </c>
      <c r="C71" s="72">
        <v>603</v>
      </c>
      <c r="D71" s="72">
        <v>38437</v>
      </c>
      <c r="E71" s="72">
        <v>621</v>
      </c>
      <c r="F71" s="73">
        <v>473</v>
      </c>
      <c r="G71" s="74">
        <v>36568</v>
      </c>
      <c r="H71" s="74">
        <v>517</v>
      </c>
      <c r="I71" s="75">
        <f t="shared" si="2"/>
        <v>-0.16747181964573268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116</v>
      </c>
      <c r="C72" s="72">
        <v>3542</v>
      </c>
      <c r="D72" s="72">
        <v>210030</v>
      </c>
      <c r="E72" s="72">
        <v>3976</v>
      </c>
      <c r="F72" s="73">
        <v>3878</v>
      </c>
      <c r="G72" s="74">
        <v>248774</v>
      </c>
      <c r="H72" s="74">
        <v>4341</v>
      </c>
      <c r="I72" s="75">
        <f t="shared" si="2"/>
        <v>9.1800804828973848E-2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117</v>
      </c>
      <c r="C73" s="72">
        <v>223</v>
      </c>
      <c r="D73" s="72">
        <v>10300</v>
      </c>
      <c r="E73" s="72">
        <v>268</v>
      </c>
      <c r="F73" s="73">
        <v>63</v>
      </c>
      <c r="G73" s="74">
        <v>4725</v>
      </c>
      <c r="H73" s="74">
        <v>61</v>
      </c>
      <c r="I73" s="75">
        <f t="shared" si="2"/>
        <v>-0.77238805970149249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118</v>
      </c>
      <c r="C74" s="72">
        <v>2584</v>
      </c>
      <c r="D74" s="72">
        <v>179538</v>
      </c>
      <c r="E74" s="72">
        <v>3416</v>
      </c>
      <c r="F74" s="73">
        <v>3022</v>
      </c>
      <c r="G74" s="74">
        <v>213225</v>
      </c>
      <c r="H74" s="74">
        <v>3675</v>
      </c>
      <c r="I74" s="75">
        <f t="shared" si="2"/>
        <v>7.5819672131147542E-2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131</v>
      </c>
      <c r="C75" s="72">
        <v>10387</v>
      </c>
      <c r="D75" s="72">
        <v>960745</v>
      </c>
      <c r="E75" s="72">
        <v>14144</v>
      </c>
      <c r="F75" s="73">
        <v>12502</v>
      </c>
      <c r="G75" s="74">
        <v>1227443</v>
      </c>
      <c r="H75" s="74">
        <v>17102</v>
      </c>
      <c r="I75" s="75">
        <f t="shared" si="2"/>
        <v>0.20913461538461539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227</v>
      </c>
      <c r="C76" s="72">
        <v>0</v>
      </c>
      <c r="D76" s="72">
        <v>36516</v>
      </c>
      <c r="E76" s="72">
        <v>498</v>
      </c>
      <c r="F76" s="73">
        <v>0</v>
      </c>
      <c r="G76" s="74">
        <v>25754</v>
      </c>
      <c r="H76" s="74">
        <v>340</v>
      </c>
      <c r="I76" s="75">
        <f t="shared" si="2"/>
        <v>-0.31726907630522089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244</v>
      </c>
      <c r="C77" s="72">
        <v>0</v>
      </c>
      <c r="D77" s="72">
        <v>5304</v>
      </c>
      <c r="E77" s="72">
        <v>84</v>
      </c>
      <c r="F77" s="73">
        <v>0</v>
      </c>
      <c r="G77" s="74">
        <v>9130</v>
      </c>
      <c r="H77" s="74">
        <v>137</v>
      </c>
      <c r="I77" s="75">
        <f t="shared" si="2"/>
        <v>0.63095238095238093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197</v>
      </c>
      <c r="C78" s="72">
        <v>0</v>
      </c>
      <c r="D78" s="72">
        <v>0</v>
      </c>
      <c r="E78" s="72">
        <v>0</v>
      </c>
      <c r="F78" s="73">
        <v>21</v>
      </c>
      <c r="G78" s="74">
        <v>2205</v>
      </c>
      <c r="H78" s="74">
        <v>22</v>
      </c>
      <c r="I78" s="75" t="s">
        <v>105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256</v>
      </c>
      <c r="C79" s="72">
        <v>0</v>
      </c>
      <c r="D79" s="72">
        <v>1771</v>
      </c>
      <c r="E79" s="72">
        <v>28</v>
      </c>
      <c r="F79" s="73">
        <v>0</v>
      </c>
      <c r="G79" s="74">
        <v>3580</v>
      </c>
      <c r="H79" s="74">
        <v>54</v>
      </c>
      <c r="I79" s="75">
        <f t="shared" si="2"/>
        <v>0.9285714285714286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119</v>
      </c>
      <c r="C80" s="72">
        <v>146</v>
      </c>
      <c r="D80" s="72">
        <v>15630</v>
      </c>
      <c r="E80" s="72">
        <v>168</v>
      </c>
      <c r="F80" s="73">
        <v>227</v>
      </c>
      <c r="G80" s="74">
        <v>26831</v>
      </c>
      <c r="H80" s="74">
        <v>313</v>
      </c>
      <c r="I80" s="75">
        <f t="shared" si="2"/>
        <v>0.86309523809523814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120</v>
      </c>
      <c r="C81" s="72">
        <v>203</v>
      </c>
      <c r="D81" s="72">
        <v>27662</v>
      </c>
      <c r="E81" s="72">
        <v>357</v>
      </c>
      <c r="F81" s="73">
        <v>103</v>
      </c>
      <c r="G81" s="74">
        <v>25746</v>
      </c>
      <c r="H81" s="74">
        <v>352</v>
      </c>
      <c r="I81" s="75">
        <f t="shared" si="2"/>
        <v>-1.4005602240896359E-2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175</v>
      </c>
      <c r="C82" s="72">
        <v>0</v>
      </c>
      <c r="D82" s="72">
        <v>0</v>
      </c>
      <c r="E82" s="72">
        <v>0</v>
      </c>
      <c r="F82" s="73">
        <v>21</v>
      </c>
      <c r="G82" s="74">
        <v>1953</v>
      </c>
      <c r="H82" s="74">
        <v>24</v>
      </c>
      <c r="I82" s="75" t="s">
        <v>105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121</v>
      </c>
      <c r="C83" s="72">
        <v>273</v>
      </c>
      <c r="D83" s="72">
        <v>36436</v>
      </c>
      <c r="E83" s="72">
        <v>471</v>
      </c>
      <c r="F83" s="73">
        <v>690</v>
      </c>
      <c r="G83" s="74">
        <v>74365</v>
      </c>
      <c r="H83" s="74">
        <v>806</v>
      </c>
      <c r="I83" s="75">
        <f t="shared" si="2"/>
        <v>0.71125265392781312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228</v>
      </c>
      <c r="C84" s="72">
        <v>189</v>
      </c>
      <c r="D84" s="72">
        <v>11340</v>
      </c>
      <c r="E84" s="72">
        <v>232</v>
      </c>
      <c r="F84" s="73">
        <v>0</v>
      </c>
      <c r="G84" s="74">
        <v>1</v>
      </c>
      <c r="H84" s="74">
        <v>2</v>
      </c>
      <c r="I84" s="75">
        <f t="shared" si="2"/>
        <v>-0.99137931034482762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249</v>
      </c>
      <c r="C85" s="72">
        <v>846</v>
      </c>
      <c r="D85" s="72">
        <v>846</v>
      </c>
      <c r="E85" s="72">
        <v>1269</v>
      </c>
      <c r="F85" s="73">
        <v>220</v>
      </c>
      <c r="G85" s="74">
        <v>220</v>
      </c>
      <c r="H85" s="74">
        <v>280</v>
      </c>
      <c r="I85" s="75">
        <f t="shared" si="2"/>
        <v>-0.77935382190701341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122</v>
      </c>
      <c r="C86" s="72">
        <v>818</v>
      </c>
      <c r="D86" s="72">
        <v>44721</v>
      </c>
      <c r="E86" s="72">
        <v>876</v>
      </c>
      <c r="F86" s="73">
        <v>876</v>
      </c>
      <c r="G86" s="74">
        <v>43611</v>
      </c>
      <c r="H86" s="74">
        <v>961</v>
      </c>
      <c r="I86" s="75">
        <f t="shared" si="2"/>
        <v>9.7031963470319629E-2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29</v>
      </c>
      <c r="C87" s="72">
        <v>2407</v>
      </c>
      <c r="D87" s="72">
        <v>144420</v>
      </c>
      <c r="E87" s="72">
        <v>3625</v>
      </c>
      <c r="F87" s="73">
        <v>2211</v>
      </c>
      <c r="G87" s="74">
        <v>132660</v>
      </c>
      <c r="H87" s="74">
        <v>3330</v>
      </c>
      <c r="I87" s="75">
        <f t="shared" si="2"/>
        <v>-8.137931034482758E-2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123</v>
      </c>
      <c r="C88" s="72">
        <v>535</v>
      </c>
      <c r="D88" s="72">
        <v>51062</v>
      </c>
      <c r="E88" s="72">
        <v>608</v>
      </c>
      <c r="F88" s="73">
        <v>391</v>
      </c>
      <c r="G88" s="74">
        <v>49383</v>
      </c>
      <c r="H88" s="74">
        <v>574</v>
      </c>
      <c r="I88" s="75">
        <f t="shared" si="2"/>
        <v>-5.5921052631578948E-2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124</v>
      </c>
      <c r="C89" s="72">
        <v>81</v>
      </c>
      <c r="D89" s="72">
        <v>8925</v>
      </c>
      <c r="E89" s="72">
        <v>97</v>
      </c>
      <c r="F89" s="73">
        <v>60</v>
      </c>
      <c r="G89" s="74">
        <v>6720</v>
      </c>
      <c r="H89" s="74">
        <v>71</v>
      </c>
      <c r="I89" s="75">
        <f t="shared" si="2"/>
        <v>-0.26804123711340205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125</v>
      </c>
      <c r="C90" s="72">
        <v>72</v>
      </c>
      <c r="D90" s="72">
        <v>72</v>
      </c>
      <c r="E90" s="72">
        <v>108</v>
      </c>
      <c r="F90" s="73">
        <v>18</v>
      </c>
      <c r="G90" s="74">
        <v>18</v>
      </c>
      <c r="H90" s="74">
        <v>27</v>
      </c>
      <c r="I90" s="75">
        <f t="shared" si="2"/>
        <v>-0.75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198</v>
      </c>
      <c r="C91" s="72">
        <v>36</v>
      </c>
      <c r="D91" s="72">
        <v>36</v>
      </c>
      <c r="E91" s="72">
        <v>54</v>
      </c>
      <c r="F91" s="73">
        <v>54</v>
      </c>
      <c r="G91" s="74">
        <v>54</v>
      </c>
      <c r="H91" s="74">
        <v>81</v>
      </c>
      <c r="I91" s="75">
        <f t="shared" si="2"/>
        <v>0.5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199</v>
      </c>
      <c r="C92" s="72">
        <v>41</v>
      </c>
      <c r="D92" s="72">
        <v>4455</v>
      </c>
      <c r="E92" s="72">
        <v>82</v>
      </c>
      <c r="F92" s="73">
        <v>41</v>
      </c>
      <c r="G92" s="74">
        <v>2763</v>
      </c>
      <c r="H92" s="74">
        <v>55</v>
      </c>
      <c r="I92" s="75">
        <f t="shared" si="2"/>
        <v>-0.32926829268292684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126</v>
      </c>
      <c r="C93" s="72">
        <v>41833</v>
      </c>
      <c r="D93" s="72">
        <v>3348220</v>
      </c>
      <c r="E93" s="72">
        <v>46120</v>
      </c>
      <c r="F93" s="73">
        <v>46762</v>
      </c>
      <c r="G93" s="74">
        <v>3828926</v>
      </c>
      <c r="H93" s="74">
        <v>51137</v>
      </c>
      <c r="I93" s="75">
        <f t="shared" si="2"/>
        <v>0.10878143972246314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200</v>
      </c>
      <c r="C94" s="72">
        <v>864</v>
      </c>
      <c r="D94" s="72">
        <v>19644</v>
      </c>
      <c r="E94" s="72">
        <v>1427</v>
      </c>
      <c r="F94" s="73">
        <v>101</v>
      </c>
      <c r="G94" s="74">
        <v>3527</v>
      </c>
      <c r="H94" s="74">
        <v>138</v>
      </c>
      <c r="I94" s="75">
        <f t="shared" si="2"/>
        <v>-0.90329362298528382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229</v>
      </c>
      <c r="C95" s="72">
        <v>693</v>
      </c>
      <c r="D95" s="72">
        <v>6006</v>
      </c>
      <c r="E95" s="72">
        <v>545</v>
      </c>
      <c r="F95" s="73">
        <v>0</v>
      </c>
      <c r="G95" s="74">
        <v>0</v>
      </c>
      <c r="H95" s="74">
        <v>0</v>
      </c>
      <c r="I95" s="75">
        <f t="shared" si="2"/>
        <v>-1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250</v>
      </c>
      <c r="C96" s="72">
        <v>0</v>
      </c>
      <c r="D96" s="72">
        <v>0</v>
      </c>
      <c r="E96" s="72">
        <v>0</v>
      </c>
      <c r="F96" s="73">
        <v>0</v>
      </c>
      <c r="G96" s="74">
        <v>1925</v>
      </c>
      <c r="H96" s="74">
        <v>27</v>
      </c>
      <c r="I96" s="75" t="s">
        <v>105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127</v>
      </c>
      <c r="C97" s="72">
        <v>305</v>
      </c>
      <c r="D97" s="72">
        <v>25309</v>
      </c>
      <c r="E97" s="72">
        <v>287</v>
      </c>
      <c r="F97" s="73">
        <v>326</v>
      </c>
      <c r="G97" s="74">
        <v>27514</v>
      </c>
      <c r="H97" s="74">
        <v>330</v>
      </c>
      <c r="I97" s="75">
        <f t="shared" si="2"/>
        <v>0.14982578397212543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71" t="s">
        <v>176</v>
      </c>
      <c r="C98" s="72">
        <v>0</v>
      </c>
      <c r="D98" s="72">
        <v>100036</v>
      </c>
      <c r="E98" s="72">
        <v>1266</v>
      </c>
      <c r="F98" s="73">
        <v>0</v>
      </c>
      <c r="G98" s="74">
        <v>32403</v>
      </c>
      <c r="H98" s="74">
        <v>424</v>
      </c>
      <c r="I98" s="75">
        <f t="shared" si="2"/>
        <v>-0.66508688783570302</v>
      </c>
      <c r="J98" s="13"/>
      <c r="L98" s="14"/>
      <c r="M98" s="5"/>
      <c r="N98" s="5"/>
      <c r="O98" s="5"/>
      <c r="P98" s="5"/>
      <c r="Q98" s="5"/>
      <c r="R98" s="5"/>
      <c r="S98" s="5"/>
    </row>
    <row r="99" spans="2:19" ht="20.100000000000001" customHeight="1" x14ac:dyDescent="0.2">
      <c r="B99" s="71" t="s">
        <v>263</v>
      </c>
      <c r="C99" s="72">
        <v>18</v>
      </c>
      <c r="D99" s="72">
        <v>18</v>
      </c>
      <c r="E99" s="72">
        <v>27</v>
      </c>
      <c r="F99" s="73">
        <v>0</v>
      </c>
      <c r="G99" s="74">
        <v>0</v>
      </c>
      <c r="H99" s="74">
        <v>0</v>
      </c>
      <c r="I99" s="75">
        <f t="shared" si="2"/>
        <v>-1</v>
      </c>
      <c r="J99" s="13"/>
      <c r="L99" s="14"/>
      <c r="M99" s="5"/>
      <c r="N99" s="5"/>
      <c r="O99" s="5"/>
      <c r="P99" s="5"/>
      <c r="Q99" s="5"/>
      <c r="R99" s="5"/>
      <c r="S99" s="5"/>
    </row>
    <row r="100" spans="2:19" ht="20.100000000000001" customHeight="1" x14ac:dyDescent="0.2">
      <c r="B100" s="71" t="s">
        <v>128</v>
      </c>
      <c r="C100" s="72">
        <v>19923</v>
      </c>
      <c r="D100" s="72">
        <v>1395140</v>
      </c>
      <c r="E100" s="72">
        <v>24167</v>
      </c>
      <c r="F100" s="73">
        <v>23618</v>
      </c>
      <c r="G100" s="74">
        <v>1614284</v>
      </c>
      <c r="H100" s="74">
        <v>29034</v>
      </c>
      <c r="I100" s="75">
        <f t="shared" si="2"/>
        <v>0.20139032565068068</v>
      </c>
      <c r="J100" s="13"/>
      <c r="L100" s="14"/>
      <c r="M100" s="5"/>
      <c r="N100" s="5"/>
      <c r="O100" s="5"/>
      <c r="P100" s="5"/>
      <c r="Q100" s="5"/>
      <c r="R100" s="5"/>
      <c r="S100" s="5"/>
    </row>
    <row r="101" spans="2:19" ht="20.100000000000001" customHeight="1" x14ac:dyDescent="0.2">
      <c r="B101" s="71" t="s">
        <v>268</v>
      </c>
      <c r="C101" s="72">
        <v>0</v>
      </c>
      <c r="D101" s="72">
        <v>0</v>
      </c>
      <c r="E101" s="72">
        <v>0</v>
      </c>
      <c r="F101" s="73">
        <v>0</v>
      </c>
      <c r="G101" s="74">
        <v>7012</v>
      </c>
      <c r="H101" s="74">
        <v>102</v>
      </c>
      <c r="I101" s="75" t="s">
        <v>105</v>
      </c>
      <c r="J101" s="13"/>
      <c r="L101" s="14"/>
      <c r="M101" s="5"/>
      <c r="N101" s="5"/>
      <c r="O101" s="5"/>
      <c r="P101" s="5"/>
      <c r="Q101" s="5"/>
      <c r="R101" s="5"/>
      <c r="S101" s="5"/>
    </row>
    <row r="102" spans="2:19" ht="20.100000000000001" customHeight="1" x14ac:dyDescent="0.2">
      <c r="B102" s="71" t="s">
        <v>177</v>
      </c>
      <c r="C102" s="72">
        <v>297</v>
      </c>
      <c r="D102" s="72">
        <v>17820</v>
      </c>
      <c r="E102" s="72">
        <v>447</v>
      </c>
      <c r="F102" s="73">
        <v>36</v>
      </c>
      <c r="G102" s="74">
        <v>36</v>
      </c>
      <c r="H102" s="74">
        <v>54</v>
      </c>
      <c r="I102" s="75">
        <f t="shared" si="2"/>
        <v>-0.87919463087248317</v>
      </c>
      <c r="J102" s="13"/>
      <c r="L102" s="14"/>
      <c r="M102" s="5"/>
      <c r="N102" s="5"/>
      <c r="O102" s="5"/>
      <c r="P102" s="5"/>
      <c r="Q102" s="5"/>
      <c r="R102" s="5"/>
      <c r="S102" s="5"/>
    </row>
    <row r="103" spans="2:19" ht="20.100000000000001" customHeight="1" x14ac:dyDescent="0.2">
      <c r="B103" s="71" t="s">
        <v>253</v>
      </c>
      <c r="C103" s="72">
        <v>0</v>
      </c>
      <c r="D103" s="72">
        <v>4395</v>
      </c>
      <c r="E103" s="72">
        <v>54</v>
      </c>
      <c r="F103" s="73">
        <v>0</v>
      </c>
      <c r="G103" s="74">
        <v>0</v>
      </c>
      <c r="H103" s="74">
        <v>0</v>
      </c>
      <c r="I103" s="75">
        <f t="shared" si="2"/>
        <v>-1</v>
      </c>
      <c r="J103" s="13"/>
      <c r="L103" s="14"/>
      <c r="M103" s="5"/>
      <c r="N103" s="5"/>
      <c r="O103" s="5"/>
      <c r="P103" s="5"/>
      <c r="Q103" s="5"/>
      <c r="R103" s="5"/>
      <c r="S103" s="5"/>
    </row>
    <row r="104" spans="2:19" ht="20.100000000000001" customHeight="1" x14ac:dyDescent="0.2">
      <c r="B104" s="48" t="s">
        <v>93</v>
      </c>
      <c r="C104" s="49">
        <f t="shared" ref="C104:H104" si="3">SUM(C48:C103)</f>
        <v>126316</v>
      </c>
      <c r="D104" s="49">
        <f t="shared" si="3"/>
        <v>9261354</v>
      </c>
      <c r="E104" s="49">
        <f t="shared" si="3"/>
        <v>160213</v>
      </c>
      <c r="F104" s="50">
        <f t="shared" si="3"/>
        <v>162259</v>
      </c>
      <c r="G104" s="51">
        <f t="shared" si="3"/>
        <v>11285335</v>
      </c>
      <c r="H104" s="51">
        <f t="shared" si="3"/>
        <v>202528</v>
      </c>
      <c r="I104" s="70">
        <f>(+H104-E104)/E104</f>
        <v>0.26411714405198078</v>
      </c>
    </row>
    <row r="105" spans="2:19" ht="16.5" customHeight="1" x14ac:dyDescent="0.2">
      <c r="B105" s="52"/>
      <c r="C105" s="53"/>
      <c r="D105" s="53"/>
      <c r="E105" s="53"/>
      <c r="F105" s="54"/>
      <c r="G105" s="101" t="s">
        <v>16</v>
      </c>
      <c r="H105" s="101"/>
      <c r="I105" s="55">
        <f>(+F104-C104)/C104</f>
        <v>0.28454827575287372</v>
      </c>
    </row>
  </sheetData>
  <mergeCells count="4">
    <mergeCell ref="G44:H44"/>
    <mergeCell ref="G105:H105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48:I49 I16:I39 I50:I101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68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102" t="s">
        <v>30</v>
      </c>
      <c r="C10" s="102"/>
      <c r="D10" s="102"/>
      <c r="E10" s="102"/>
      <c r="F10" s="102"/>
      <c r="G10" s="102"/>
      <c r="H10" s="102"/>
      <c r="I10" s="102"/>
      <c r="J10" s="102"/>
    </row>
    <row r="11" spans="2:10" s="1" customFormat="1" ht="12.75" x14ac:dyDescent="0.2">
      <c r="B11" s="10"/>
      <c r="C11" s="10"/>
      <c r="D11" s="10"/>
      <c r="E11" s="10"/>
      <c r="G11" s="103" t="str">
        <f>+CONCATENATE(MID(Principal!C13,1,14)," de ambas temporadas")</f>
        <v>datos al 31/12 de ambas temporadas</v>
      </c>
      <c r="H11" s="103"/>
      <c r="I11" s="103"/>
      <c r="J11" s="103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191</v>
      </c>
      <c r="E15" s="67" t="s">
        <v>192</v>
      </c>
      <c r="F15" s="68" t="s">
        <v>193</v>
      </c>
      <c r="G15" s="69" t="s">
        <v>9</v>
      </c>
      <c r="H15" s="68" t="s">
        <v>10</v>
      </c>
      <c r="I15" s="68" t="s">
        <v>11</v>
      </c>
      <c r="J15" s="68" t="s">
        <v>194</v>
      </c>
    </row>
    <row r="16" spans="2:10" s="23" customFormat="1" ht="20.100000000000001" customHeight="1" x14ac:dyDescent="0.2">
      <c r="B16" s="71" t="s">
        <v>106</v>
      </c>
      <c r="C16" s="71" t="s">
        <v>102</v>
      </c>
      <c r="D16" s="72">
        <v>0</v>
      </c>
      <c r="E16" s="72">
        <v>0</v>
      </c>
      <c r="F16" s="72">
        <v>0</v>
      </c>
      <c r="G16" s="77">
        <v>20</v>
      </c>
      <c r="H16" s="78">
        <v>2400</v>
      </c>
      <c r="I16" s="78">
        <v>24</v>
      </c>
      <c r="J16" s="76" t="s">
        <v>105</v>
      </c>
    </row>
    <row r="17" spans="2:10" s="23" customFormat="1" ht="20.100000000000001" customHeight="1" x14ac:dyDescent="0.2">
      <c r="B17" s="71" t="s">
        <v>106</v>
      </c>
      <c r="C17" s="71" t="s">
        <v>264</v>
      </c>
      <c r="D17" s="72">
        <v>0</v>
      </c>
      <c r="E17" s="72">
        <v>0</v>
      </c>
      <c r="F17" s="72">
        <v>0</v>
      </c>
      <c r="G17" s="73">
        <v>0</v>
      </c>
      <c r="H17" s="74">
        <v>1928</v>
      </c>
      <c r="I17" s="74">
        <v>25</v>
      </c>
      <c r="J17" s="76" t="s">
        <v>105</v>
      </c>
    </row>
    <row r="18" spans="2:10" s="23" customFormat="1" ht="20.100000000000001" customHeight="1" x14ac:dyDescent="0.2">
      <c r="B18" s="71" t="s">
        <v>107</v>
      </c>
      <c r="C18" s="71" t="s">
        <v>98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107</v>
      </c>
      <c r="C19" s="71" t="s">
        <v>102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225</v>
      </c>
      <c r="C20" s="71" t="s">
        <v>204</v>
      </c>
      <c r="D20" s="72">
        <v>72</v>
      </c>
      <c r="E20" s="72">
        <v>72</v>
      </c>
      <c r="F20" s="72">
        <v>108</v>
      </c>
      <c r="G20" s="73">
        <v>108</v>
      </c>
      <c r="H20" s="74">
        <v>108</v>
      </c>
      <c r="I20" s="74">
        <v>162</v>
      </c>
      <c r="J20" s="76">
        <f t="shared" si="0"/>
        <v>0.5</v>
      </c>
    </row>
    <row r="21" spans="2:10" s="23" customFormat="1" ht="20.100000000000001" customHeight="1" x14ac:dyDescent="0.2">
      <c r="B21" s="71" t="s">
        <v>108</v>
      </c>
      <c r="C21" s="71" t="s">
        <v>98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108</v>
      </c>
      <c r="C22" s="71" t="s">
        <v>102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248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105</v>
      </c>
    </row>
    <row r="24" spans="2:10" s="23" customFormat="1" ht="20.100000000000001" customHeight="1" x14ac:dyDescent="0.2">
      <c r="B24" s="71" t="s">
        <v>248</v>
      </c>
      <c r="C24" s="71" t="s">
        <v>204</v>
      </c>
      <c r="D24" s="72">
        <v>72</v>
      </c>
      <c r="E24" s="72">
        <v>72</v>
      </c>
      <c r="F24" s="72">
        <v>108</v>
      </c>
      <c r="G24" s="73">
        <v>18</v>
      </c>
      <c r="H24" s="74">
        <v>18</v>
      </c>
      <c r="I24" s="74">
        <v>27</v>
      </c>
      <c r="J24" s="76">
        <f t="shared" si="0"/>
        <v>-0.75</v>
      </c>
    </row>
    <row r="25" spans="2:10" s="23" customFormat="1" ht="20.100000000000001" customHeight="1" x14ac:dyDescent="0.2">
      <c r="B25" s="71" t="s">
        <v>262</v>
      </c>
      <c r="C25" s="71" t="s">
        <v>27</v>
      </c>
      <c r="D25" s="72">
        <v>18</v>
      </c>
      <c r="E25" s="72">
        <v>1080</v>
      </c>
      <c r="F25" s="72">
        <v>27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226</v>
      </c>
      <c r="C26" s="71" t="s">
        <v>98</v>
      </c>
      <c r="D26" s="72">
        <v>168</v>
      </c>
      <c r="E26" s="72">
        <v>9408</v>
      </c>
      <c r="F26" s="72">
        <v>182</v>
      </c>
      <c r="G26" s="73">
        <v>168</v>
      </c>
      <c r="H26" s="74">
        <v>9408</v>
      </c>
      <c r="I26" s="74">
        <v>179</v>
      </c>
      <c r="J26" s="76">
        <f t="shared" si="0"/>
        <v>-1.6483516483516484E-2</v>
      </c>
    </row>
    <row r="27" spans="2:10" s="23" customFormat="1" ht="20.100000000000001" customHeight="1" x14ac:dyDescent="0.2">
      <c r="B27" s="71" t="s">
        <v>226</v>
      </c>
      <c r="C27" s="71" t="s">
        <v>261</v>
      </c>
      <c r="D27" s="72">
        <v>0</v>
      </c>
      <c r="E27" s="72">
        <v>0</v>
      </c>
      <c r="F27" s="72">
        <v>0</v>
      </c>
      <c r="G27" s="73">
        <v>100</v>
      </c>
      <c r="H27" s="74">
        <v>100</v>
      </c>
      <c r="I27" s="74">
        <v>209</v>
      </c>
      <c r="J27" s="76" t="s">
        <v>105</v>
      </c>
    </row>
    <row r="28" spans="2:10" s="23" customFormat="1" ht="20.100000000000001" customHeight="1" x14ac:dyDescent="0.2">
      <c r="B28" s="71" t="s">
        <v>28</v>
      </c>
      <c r="C28" s="71" t="s">
        <v>165</v>
      </c>
      <c r="D28" s="72">
        <v>40</v>
      </c>
      <c r="E28" s="72">
        <v>2595</v>
      </c>
      <c r="F28" s="72">
        <v>52</v>
      </c>
      <c r="G28" s="73">
        <v>0</v>
      </c>
      <c r="H28" s="74">
        <v>0</v>
      </c>
      <c r="I28" s="74">
        <v>0</v>
      </c>
      <c r="J28" s="76">
        <f t="shared" si="0"/>
        <v>-1</v>
      </c>
    </row>
    <row r="29" spans="2:10" s="23" customFormat="1" ht="20.100000000000001" customHeight="1" x14ac:dyDescent="0.2">
      <c r="B29" s="71" t="s">
        <v>28</v>
      </c>
      <c r="C29" s="71" t="s">
        <v>95</v>
      </c>
      <c r="D29" s="72">
        <v>0</v>
      </c>
      <c r="E29" s="72">
        <v>0</v>
      </c>
      <c r="F29" s="72">
        <v>0</v>
      </c>
      <c r="G29" s="73">
        <v>60</v>
      </c>
      <c r="H29" s="74">
        <v>7040</v>
      </c>
      <c r="I29" s="74">
        <v>67</v>
      </c>
      <c r="J29" s="76" t="s">
        <v>105</v>
      </c>
    </row>
    <row r="30" spans="2:10" s="23" customFormat="1" ht="20.100000000000001" customHeight="1" x14ac:dyDescent="0.2">
      <c r="B30" s="71" t="s">
        <v>28</v>
      </c>
      <c r="C30" s="71" t="s">
        <v>98</v>
      </c>
      <c r="D30" s="72">
        <v>63</v>
      </c>
      <c r="E30" s="72">
        <v>3528</v>
      </c>
      <c r="F30" s="72">
        <v>67</v>
      </c>
      <c r="G30" s="73">
        <v>1559</v>
      </c>
      <c r="H30" s="74">
        <v>85167</v>
      </c>
      <c r="I30" s="74">
        <v>1617</v>
      </c>
      <c r="J30" s="76">
        <f t="shared" si="0"/>
        <v>23.134328358208954</v>
      </c>
    </row>
    <row r="31" spans="2:10" s="23" customFormat="1" ht="20.100000000000001" customHeight="1" x14ac:dyDescent="0.2">
      <c r="B31" s="71" t="s">
        <v>28</v>
      </c>
      <c r="C31" s="71" t="s">
        <v>102</v>
      </c>
      <c r="D31" s="72">
        <v>1630</v>
      </c>
      <c r="E31" s="72">
        <v>105268</v>
      </c>
      <c r="F31" s="72">
        <v>1996</v>
      </c>
      <c r="G31" s="73">
        <v>14000</v>
      </c>
      <c r="H31" s="74">
        <v>894565</v>
      </c>
      <c r="I31" s="74">
        <v>17816</v>
      </c>
      <c r="J31" s="76">
        <f t="shared" si="0"/>
        <v>7.9258517034068134</v>
      </c>
    </row>
    <row r="32" spans="2:10" s="23" customFormat="1" ht="20.100000000000001" customHeight="1" x14ac:dyDescent="0.2">
      <c r="B32" s="71" t="s">
        <v>28</v>
      </c>
      <c r="C32" s="71" t="s">
        <v>26</v>
      </c>
      <c r="D32" s="72">
        <v>3021</v>
      </c>
      <c r="E32" s="72">
        <v>7505</v>
      </c>
      <c r="F32" s="72">
        <v>3878</v>
      </c>
      <c r="G32" s="73">
        <v>18817</v>
      </c>
      <c r="H32" s="74">
        <v>39283</v>
      </c>
      <c r="I32" s="74">
        <v>24023</v>
      </c>
      <c r="J32" s="76">
        <f t="shared" si="0"/>
        <v>5.1946879834966477</v>
      </c>
    </row>
    <row r="33" spans="2:10" s="23" customFormat="1" ht="20.100000000000001" customHeight="1" x14ac:dyDescent="0.2">
      <c r="B33" s="71" t="s">
        <v>28</v>
      </c>
      <c r="C33" s="71" t="s">
        <v>27</v>
      </c>
      <c r="D33" s="72">
        <v>10442</v>
      </c>
      <c r="E33" s="72">
        <v>622314</v>
      </c>
      <c r="F33" s="72">
        <v>15776</v>
      </c>
      <c r="G33" s="73">
        <v>6885</v>
      </c>
      <c r="H33" s="74">
        <v>413100</v>
      </c>
      <c r="I33" s="74">
        <v>10369</v>
      </c>
      <c r="J33" s="76">
        <f t="shared" si="0"/>
        <v>-0.34273580121703856</v>
      </c>
    </row>
    <row r="34" spans="2:10" s="23" customFormat="1" ht="20.100000000000001" customHeight="1" x14ac:dyDescent="0.2">
      <c r="B34" s="71" t="s">
        <v>28</v>
      </c>
      <c r="C34" s="71" t="s">
        <v>224</v>
      </c>
      <c r="D34" s="72">
        <v>0</v>
      </c>
      <c r="E34" s="72">
        <v>0</v>
      </c>
      <c r="F34" s="72">
        <v>0</v>
      </c>
      <c r="G34" s="73">
        <v>0</v>
      </c>
      <c r="H34" s="74">
        <v>6</v>
      </c>
      <c r="I34" s="74">
        <v>135</v>
      </c>
      <c r="J34" s="76" t="s">
        <v>105</v>
      </c>
    </row>
    <row r="35" spans="2:10" s="23" customFormat="1" ht="20.100000000000001" customHeight="1" x14ac:dyDescent="0.2">
      <c r="B35" s="71" t="s">
        <v>28</v>
      </c>
      <c r="C35" s="71" t="s">
        <v>18</v>
      </c>
      <c r="D35" s="72">
        <v>498</v>
      </c>
      <c r="E35" s="72">
        <v>10528</v>
      </c>
      <c r="F35" s="72">
        <v>633</v>
      </c>
      <c r="G35" s="73">
        <v>536</v>
      </c>
      <c r="H35" s="74">
        <v>2542</v>
      </c>
      <c r="I35" s="74">
        <v>794</v>
      </c>
      <c r="J35" s="76">
        <f t="shared" si="0"/>
        <v>0.25434439178515006</v>
      </c>
    </row>
    <row r="36" spans="2:10" s="23" customFormat="1" ht="20.100000000000001" customHeight="1" x14ac:dyDescent="0.2">
      <c r="B36" s="71" t="s">
        <v>109</v>
      </c>
      <c r="C36" s="71" t="s">
        <v>98</v>
      </c>
      <c r="D36" s="72">
        <v>1239</v>
      </c>
      <c r="E36" s="72">
        <v>6367</v>
      </c>
      <c r="F36" s="72">
        <v>1461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109</v>
      </c>
      <c r="C37" s="71" t="s">
        <v>102</v>
      </c>
      <c r="D37" s="72">
        <v>3183</v>
      </c>
      <c r="E37" s="72">
        <v>191779</v>
      </c>
      <c r="F37" s="72">
        <v>3782</v>
      </c>
      <c r="G37" s="73">
        <v>2740</v>
      </c>
      <c r="H37" s="74">
        <v>168454</v>
      </c>
      <c r="I37" s="74">
        <v>3345</v>
      </c>
      <c r="J37" s="76">
        <f t="shared" si="0"/>
        <v>-0.11554732945531465</v>
      </c>
    </row>
    <row r="38" spans="2:10" s="23" customFormat="1" ht="20.100000000000001" customHeight="1" x14ac:dyDescent="0.2">
      <c r="B38" s="71" t="s">
        <v>169</v>
      </c>
      <c r="C38" s="71" t="s">
        <v>27</v>
      </c>
      <c r="D38" s="72">
        <v>272</v>
      </c>
      <c r="E38" s="72">
        <v>16320</v>
      </c>
      <c r="F38" s="72">
        <v>410</v>
      </c>
      <c r="G38" s="73">
        <v>318</v>
      </c>
      <c r="H38" s="74">
        <v>19080</v>
      </c>
      <c r="I38" s="74">
        <v>479</v>
      </c>
      <c r="J38" s="76">
        <f t="shared" si="0"/>
        <v>0.16829268292682928</v>
      </c>
    </row>
    <row r="39" spans="2:10" s="23" customFormat="1" ht="20.100000000000001" customHeight="1" x14ac:dyDescent="0.2">
      <c r="B39" s="71" t="s">
        <v>170</v>
      </c>
      <c r="C39" s="71" t="s">
        <v>201</v>
      </c>
      <c r="D39" s="72">
        <v>0</v>
      </c>
      <c r="E39" s="72">
        <v>4363</v>
      </c>
      <c r="F39" s="72">
        <v>54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170</v>
      </c>
      <c r="C40" s="71" t="s">
        <v>102</v>
      </c>
      <c r="D40" s="72">
        <v>42</v>
      </c>
      <c r="E40" s="72">
        <v>4354</v>
      </c>
      <c r="F40" s="72">
        <v>50</v>
      </c>
      <c r="G40" s="73">
        <v>0</v>
      </c>
      <c r="H40" s="74">
        <v>0</v>
      </c>
      <c r="I40" s="74">
        <v>0</v>
      </c>
      <c r="J40" s="76">
        <f t="shared" si="0"/>
        <v>-1</v>
      </c>
    </row>
    <row r="41" spans="2:10" s="23" customFormat="1" ht="20.100000000000001" customHeight="1" x14ac:dyDescent="0.2">
      <c r="B41" s="71" t="s">
        <v>170</v>
      </c>
      <c r="C41" s="71" t="s">
        <v>133</v>
      </c>
      <c r="D41" s="72">
        <v>0</v>
      </c>
      <c r="E41" s="72">
        <v>3925</v>
      </c>
      <c r="F41" s="72">
        <v>54</v>
      </c>
      <c r="G41" s="73">
        <v>0</v>
      </c>
      <c r="H41" s="74">
        <v>0</v>
      </c>
      <c r="I41" s="74">
        <v>0</v>
      </c>
      <c r="J41" s="76">
        <f t="shared" si="0"/>
        <v>-1</v>
      </c>
    </row>
    <row r="42" spans="2:10" s="23" customFormat="1" ht="20.100000000000001" customHeight="1" x14ac:dyDescent="0.2">
      <c r="B42" s="71" t="s">
        <v>171</v>
      </c>
      <c r="C42" s="71" t="s">
        <v>195</v>
      </c>
      <c r="D42" s="72">
        <v>0</v>
      </c>
      <c r="E42" s="72">
        <v>1</v>
      </c>
      <c r="F42" s="72">
        <v>1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171</v>
      </c>
      <c r="C43" s="71" t="s">
        <v>27</v>
      </c>
      <c r="D43" s="72">
        <v>0</v>
      </c>
      <c r="E43" s="72">
        <v>0</v>
      </c>
      <c r="F43" s="72">
        <v>0</v>
      </c>
      <c r="G43" s="73">
        <v>124</v>
      </c>
      <c r="H43" s="74">
        <v>7440</v>
      </c>
      <c r="I43" s="74">
        <v>187</v>
      </c>
      <c r="J43" s="76" t="s">
        <v>105</v>
      </c>
    </row>
    <row r="44" spans="2:10" s="23" customFormat="1" ht="20.100000000000001" customHeight="1" x14ac:dyDescent="0.2">
      <c r="B44" s="71" t="s">
        <v>172</v>
      </c>
      <c r="C44" s="71" t="s">
        <v>18</v>
      </c>
      <c r="D44" s="72">
        <v>251</v>
      </c>
      <c r="E44" s="72">
        <v>3437</v>
      </c>
      <c r="F44" s="72">
        <v>317</v>
      </c>
      <c r="G44" s="73">
        <v>552</v>
      </c>
      <c r="H44" s="74">
        <v>552</v>
      </c>
      <c r="I44" s="74">
        <v>768</v>
      </c>
      <c r="J44" s="76">
        <f t="shared" si="0"/>
        <v>1.4227129337539433</v>
      </c>
    </row>
    <row r="45" spans="2:10" s="23" customFormat="1" ht="20.100000000000001" customHeight="1" x14ac:dyDescent="0.2">
      <c r="B45" s="71" t="s">
        <v>243</v>
      </c>
      <c r="C45" s="71" t="s">
        <v>241</v>
      </c>
      <c r="D45" s="72">
        <v>0</v>
      </c>
      <c r="E45" s="72">
        <v>48001</v>
      </c>
      <c r="F45" s="72">
        <v>1200</v>
      </c>
      <c r="G45" s="73">
        <v>0</v>
      </c>
      <c r="H45" s="74">
        <v>0</v>
      </c>
      <c r="I45" s="74">
        <v>0</v>
      </c>
      <c r="J45" s="76">
        <f t="shared" si="0"/>
        <v>-1</v>
      </c>
    </row>
    <row r="46" spans="2:10" s="23" customFormat="1" ht="20.100000000000001" customHeight="1" x14ac:dyDescent="0.2">
      <c r="B46" s="71" t="s">
        <v>173</v>
      </c>
      <c r="C46" s="71" t="s">
        <v>195</v>
      </c>
      <c r="D46" s="72">
        <v>0</v>
      </c>
      <c r="E46" s="72">
        <v>0</v>
      </c>
      <c r="F46" s="72">
        <v>0</v>
      </c>
      <c r="G46" s="73">
        <v>0</v>
      </c>
      <c r="H46" s="74">
        <v>4</v>
      </c>
      <c r="I46" s="74">
        <v>74</v>
      </c>
      <c r="J46" s="76" t="s">
        <v>105</v>
      </c>
    </row>
    <row r="47" spans="2:10" s="23" customFormat="1" ht="20.100000000000001" customHeight="1" x14ac:dyDescent="0.2">
      <c r="B47" s="71" t="s">
        <v>173</v>
      </c>
      <c r="C47" s="71" t="s">
        <v>102</v>
      </c>
      <c r="D47" s="72">
        <v>40</v>
      </c>
      <c r="E47" s="72">
        <v>3200</v>
      </c>
      <c r="F47" s="72">
        <v>51</v>
      </c>
      <c r="G47" s="73">
        <v>0</v>
      </c>
      <c r="H47" s="74">
        <v>0</v>
      </c>
      <c r="I47" s="74">
        <v>0</v>
      </c>
      <c r="J47" s="76">
        <f t="shared" si="0"/>
        <v>-1</v>
      </c>
    </row>
    <row r="48" spans="2:10" s="23" customFormat="1" ht="20.100000000000001" customHeight="1" x14ac:dyDescent="0.2">
      <c r="B48" s="71" t="s">
        <v>110</v>
      </c>
      <c r="C48" s="71" t="s">
        <v>98</v>
      </c>
      <c r="D48" s="72">
        <v>0</v>
      </c>
      <c r="E48" s="72">
        <v>0</v>
      </c>
      <c r="F48" s="72">
        <v>0</v>
      </c>
      <c r="G48" s="73">
        <v>21</v>
      </c>
      <c r="H48" s="74">
        <v>1176</v>
      </c>
      <c r="I48" s="74">
        <v>22</v>
      </c>
      <c r="J48" s="76" t="s">
        <v>105</v>
      </c>
    </row>
    <row r="49" spans="2:10" s="23" customFormat="1" ht="20.100000000000001" customHeight="1" x14ac:dyDescent="0.2">
      <c r="B49" s="71" t="s">
        <v>110</v>
      </c>
      <c r="C49" s="71" t="s">
        <v>102</v>
      </c>
      <c r="D49" s="72">
        <v>0</v>
      </c>
      <c r="E49" s="72">
        <v>0</v>
      </c>
      <c r="F49" s="72">
        <v>0</v>
      </c>
      <c r="G49" s="73">
        <v>126</v>
      </c>
      <c r="H49" s="74">
        <v>13230</v>
      </c>
      <c r="I49" s="74">
        <v>135</v>
      </c>
      <c r="J49" s="76" t="s">
        <v>105</v>
      </c>
    </row>
    <row r="50" spans="2:10" s="23" customFormat="1" ht="20.100000000000001" customHeight="1" x14ac:dyDescent="0.2">
      <c r="B50" s="71" t="s">
        <v>110</v>
      </c>
      <c r="C50" s="71" t="s">
        <v>204</v>
      </c>
      <c r="D50" s="72">
        <v>36</v>
      </c>
      <c r="E50" s="72">
        <v>36</v>
      </c>
      <c r="F50" s="72">
        <v>54</v>
      </c>
      <c r="G50" s="73"/>
      <c r="H50" s="74"/>
      <c r="I50" s="74"/>
      <c r="J50" s="76">
        <f t="shared" si="0"/>
        <v>-1</v>
      </c>
    </row>
    <row r="51" spans="2:10" s="23" customFormat="1" ht="20.100000000000001" customHeight="1" x14ac:dyDescent="0.2">
      <c r="B51" s="71" t="s">
        <v>132</v>
      </c>
      <c r="C51" s="71" t="s">
        <v>98</v>
      </c>
      <c r="D51" s="72">
        <v>0</v>
      </c>
      <c r="E51" s="72">
        <v>0</v>
      </c>
      <c r="F51" s="72">
        <v>0</v>
      </c>
      <c r="G51" s="73">
        <v>42</v>
      </c>
      <c r="H51" s="74">
        <v>2352</v>
      </c>
      <c r="I51" s="74">
        <v>45</v>
      </c>
      <c r="J51" s="76" t="s">
        <v>105</v>
      </c>
    </row>
    <row r="52" spans="2:10" s="23" customFormat="1" ht="20.100000000000001" customHeight="1" x14ac:dyDescent="0.2">
      <c r="B52" s="71" t="s">
        <v>132</v>
      </c>
      <c r="C52" s="71" t="s">
        <v>102</v>
      </c>
      <c r="D52" s="72">
        <v>1232</v>
      </c>
      <c r="E52" s="72">
        <v>125472</v>
      </c>
      <c r="F52" s="72">
        <v>1397</v>
      </c>
      <c r="G52" s="73">
        <v>1295</v>
      </c>
      <c r="H52" s="74">
        <v>137788</v>
      </c>
      <c r="I52" s="74">
        <v>1408</v>
      </c>
      <c r="J52" s="76">
        <f t="shared" si="0"/>
        <v>7.874015748031496E-3</v>
      </c>
    </row>
    <row r="53" spans="2:10" s="23" customFormat="1" ht="20.100000000000001" customHeight="1" x14ac:dyDescent="0.2">
      <c r="B53" s="71" t="s">
        <v>112</v>
      </c>
      <c r="C53" s="71" t="s">
        <v>201</v>
      </c>
      <c r="D53" s="72">
        <v>0</v>
      </c>
      <c r="E53" s="72">
        <v>5513</v>
      </c>
      <c r="F53" s="72">
        <v>68</v>
      </c>
      <c r="G53" s="73">
        <v>0</v>
      </c>
      <c r="H53" s="74">
        <v>0</v>
      </c>
      <c r="I53" s="74">
        <v>0</v>
      </c>
      <c r="J53" s="76">
        <f t="shared" si="0"/>
        <v>-1</v>
      </c>
    </row>
    <row r="54" spans="2:10" s="23" customFormat="1" ht="20.100000000000001" customHeight="1" x14ac:dyDescent="0.2">
      <c r="B54" s="71" t="s">
        <v>112</v>
      </c>
      <c r="C54" s="71" t="s">
        <v>165</v>
      </c>
      <c r="D54" s="72">
        <v>240</v>
      </c>
      <c r="E54" s="72">
        <v>12784</v>
      </c>
      <c r="F54" s="72">
        <v>315</v>
      </c>
      <c r="G54" s="73">
        <v>0</v>
      </c>
      <c r="H54" s="74">
        <v>0</v>
      </c>
      <c r="I54" s="74">
        <v>0</v>
      </c>
      <c r="J54" s="76">
        <f t="shared" si="0"/>
        <v>-1</v>
      </c>
    </row>
    <row r="55" spans="2:10" s="23" customFormat="1" ht="20.100000000000001" customHeight="1" x14ac:dyDescent="0.2">
      <c r="B55" s="71" t="s">
        <v>112</v>
      </c>
      <c r="C55" s="71" t="s">
        <v>136</v>
      </c>
      <c r="D55" s="72">
        <v>0</v>
      </c>
      <c r="E55" s="72">
        <v>89818</v>
      </c>
      <c r="F55" s="72">
        <v>1256</v>
      </c>
      <c r="G55" s="73">
        <v>0</v>
      </c>
      <c r="H55" s="74">
        <v>154994</v>
      </c>
      <c r="I55" s="74">
        <v>2152</v>
      </c>
      <c r="J55" s="76">
        <f t="shared" si="0"/>
        <v>0.7133757961783439</v>
      </c>
    </row>
    <row r="56" spans="2:10" s="23" customFormat="1" ht="20.100000000000001" customHeight="1" x14ac:dyDescent="0.2">
      <c r="B56" s="71" t="s">
        <v>112</v>
      </c>
      <c r="C56" s="71" t="s">
        <v>98</v>
      </c>
      <c r="D56" s="72">
        <v>517</v>
      </c>
      <c r="E56" s="72">
        <v>33688</v>
      </c>
      <c r="F56" s="72">
        <v>526</v>
      </c>
      <c r="G56" s="73">
        <v>293</v>
      </c>
      <c r="H56" s="74">
        <v>17488</v>
      </c>
      <c r="I56" s="74">
        <v>307</v>
      </c>
      <c r="J56" s="76">
        <f t="shared" si="0"/>
        <v>-0.41634980988593157</v>
      </c>
    </row>
    <row r="57" spans="2:10" s="23" customFormat="1" ht="20.100000000000001" customHeight="1" x14ac:dyDescent="0.2">
      <c r="B57" s="71" t="s">
        <v>112</v>
      </c>
      <c r="C57" s="71" t="s">
        <v>102</v>
      </c>
      <c r="D57" s="72">
        <v>407</v>
      </c>
      <c r="E57" s="72">
        <v>45808</v>
      </c>
      <c r="F57" s="72">
        <v>494</v>
      </c>
      <c r="G57" s="73">
        <v>615</v>
      </c>
      <c r="H57" s="74">
        <v>60323</v>
      </c>
      <c r="I57" s="74">
        <v>701</v>
      </c>
      <c r="J57" s="76">
        <f t="shared" si="0"/>
        <v>0.41902834008097167</v>
      </c>
    </row>
    <row r="58" spans="2:10" s="23" customFormat="1" ht="20.100000000000001" customHeight="1" x14ac:dyDescent="0.2">
      <c r="B58" s="71" t="s">
        <v>112</v>
      </c>
      <c r="C58" s="71" t="s">
        <v>133</v>
      </c>
      <c r="D58" s="72">
        <v>0</v>
      </c>
      <c r="E58" s="72">
        <v>97004</v>
      </c>
      <c r="F58" s="72">
        <v>1365</v>
      </c>
      <c r="G58" s="73">
        <v>0</v>
      </c>
      <c r="H58" s="74">
        <v>88731</v>
      </c>
      <c r="I58" s="74">
        <v>1312</v>
      </c>
      <c r="J58" s="76">
        <f t="shared" si="0"/>
        <v>-3.8827838827838829E-2</v>
      </c>
    </row>
    <row r="59" spans="2:10" s="23" customFormat="1" ht="20.100000000000001" customHeight="1" x14ac:dyDescent="0.2">
      <c r="B59" s="71" t="s">
        <v>112</v>
      </c>
      <c r="C59" s="71" t="s">
        <v>26</v>
      </c>
      <c r="D59" s="72">
        <v>0</v>
      </c>
      <c r="E59" s="72">
        <v>0</v>
      </c>
      <c r="F59" s="72">
        <v>0</v>
      </c>
      <c r="G59" s="73">
        <v>72</v>
      </c>
      <c r="H59" s="74">
        <v>4320</v>
      </c>
      <c r="I59" s="74">
        <v>108</v>
      </c>
      <c r="J59" s="76" t="s">
        <v>105</v>
      </c>
    </row>
    <row r="60" spans="2:10" s="23" customFormat="1" ht="20.100000000000001" customHeight="1" x14ac:dyDescent="0.2">
      <c r="B60" s="71" t="s">
        <v>112</v>
      </c>
      <c r="C60" s="71" t="s">
        <v>204</v>
      </c>
      <c r="D60" s="72">
        <v>0</v>
      </c>
      <c r="E60" s="72">
        <v>0</v>
      </c>
      <c r="F60" s="72">
        <v>0</v>
      </c>
      <c r="G60" s="73">
        <v>180</v>
      </c>
      <c r="H60" s="74">
        <v>10800</v>
      </c>
      <c r="I60" s="74">
        <v>275</v>
      </c>
      <c r="J60" s="76" t="s">
        <v>105</v>
      </c>
    </row>
    <row r="61" spans="2:10" s="23" customFormat="1" ht="20.100000000000001" customHeight="1" x14ac:dyDescent="0.2">
      <c r="B61" s="71" t="s">
        <v>112</v>
      </c>
      <c r="C61" s="71" t="s">
        <v>168</v>
      </c>
      <c r="D61" s="72">
        <v>60</v>
      </c>
      <c r="E61" s="72">
        <v>6000</v>
      </c>
      <c r="F61" s="72">
        <v>60</v>
      </c>
      <c r="G61" s="73">
        <v>80</v>
      </c>
      <c r="H61" s="74">
        <v>8000</v>
      </c>
      <c r="I61" s="74">
        <v>80</v>
      </c>
      <c r="J61" s="76">
        <f t="shared" si="0"/>
        <v>0.33333333333333331</v>
      </c>
    </row>
    <row r="62" spans="2:10" s="23" customFormat="1" ht="20.100000000000001" customHeight="1" x14ac:dyDescent="0.2">
      <c r="B62" s="71" t="s">
        <v>178</v>
      </c>
      <c r="C62" s="71" t="s">
        <v>98</v>
      </c>
      <c r="D62" s="72">
        <v>0</v>
      </c>
      <c r="E62" s="72">
        <v>0</v>
      </c>
      <c r="F62" s="72">
        <v>0</v>
      </c>
      <c r="G62" s="73">
        <v>21</v>
      </c>
      <c r="H62" s="74">
        <v>1176</v>
      </c>
      <c r="I62" s="74">
        <v>22</v>
      </c>
      <c r="J62" s="76" t="s">
        <v>105</v>
      </c>
    </row>
    <row r="63" spans="2:10" s="23" customFormat="1" ht="20.100000000000001" customHeight="1" x14ac:dyDescent="0.2">
      <c r="B63" s="71" t="s">
        <v>113</v>
      </c>
      <c r="C63" s="71" t="s">
        <v>136</v>
      </c>
      <c r="D63" s="72">
        <v>0</v>
      </c>
      <c r="E63" s="72">
        <v>0</v>
      </c>
      <c r="F63" s="72">
        <v>0</v>
      </c>
      <c r="G63" s="73">
        <v>0</v>
      </c>
      <c r="H63" s="74">
        <v>15400</v>
      </c>
      <c r="I63" s="74">
        <v>215</v>
      </c>
      <c r="J63" s="76" t="s">
        <v>105</v>
      </c>
    </row>
    <row r="64" spans="2:10" s="23" customFormat="1" ht="20.100000000000001" customHeight="1" x14ac:dyDescent="0.2">
      <c r="B64" s="71" t="s">
        <v>113</v>
      </c>
      <c r="C64" s="71" t="s">
        <v>98</v>
      </c>
      <c r="D64" s="72">
        <v>146</v>
      </c>
      <c r="E64" s="72">
        <v>9850</v>
      </c>
      <c r="F64" s="72">
        <v>150</v>
      </c>
      <c r="G64" s="73">
        <v>483</v>
      </c>
      <c r="H64" s="74">
        <v>27048</v>
      </c>
      <c r="I64" s="74">
        <v>514</v>
      </c>
      <c r="J64" s="76">
        <f t="shared" si="0"/>
        <v>2.4266666666666667</v>
      </c>
    </row>
    <row r="65" spans="2:10" s="23" customFormat="1" ht="20.100000000000001" customHeight="1" x14ac:dyDescent="0.2">
      <c r="B65" s="71" t="s">
        <v>113</v>
      </c>
      <c r="C65" s="71" t="s">
        <v>102</v>
      </c>
      <c r="D65" s="72">
        <v>167</v>
      </c>
      <c r="E65" s="72">
        <v>12396</v>
      </c>
      <c r="F65" s="72">
        <v>210</v>
      </c>
      <c r="G65" s="73">
        <v>675</v>
      </c>
      <c r="H65" s="74">
        <v>44650</v>
      </c>
      <c r="I65" s="74">
        <v>875</v>
      </c>
      <c r="J65" s="76">
        <f t="shared" si="0"/>
        <v>3.1666666666666665</v>
      </c>
    </row>
    <row r="66" spans="2:10" s="23" customFormat="1" ht="20.100000000000001" customHeight="1" x14ac:dyDescent="0.2">
      <c r="B66" s="71" t="s">
        <v>113</v>
      </c>
      <c r="C66" s="71" t="s">
        <v>133</v>
      </c>
      <c r="D66" s="72">
        <v>0</v>
      </c>
      <c r="E66" s="72">
        <v>4851</v>
      </c>
      <c r="F66" s="72">
        <v>76</v>
      </c>
      <c r="G66" s="73">
        <v>0</v>
      </c>
      <c r="H66" s="74">
        <v>0</v>
      </c>
      <c r="I66" s="74">
        <v>0</v>
      </c>
      <c r="J66" s="76">
        <f t="shared" si="0"/>
        <v>-1</v>
      </c>
    </row>
    <row r="67" spans="2:10" s="23" customFormat="1" ht="20.100000000000001" customHeight="1" x14ac:dyDescent="0.2">
      <c r="B67" s="71" t="s">
        <v>196</v>
      </c>
      <c r="C67" s="71" t="s">
        <v>18</v>
      </c>
      <c r="D67" s="72">
        <v>792</v>
      </c>
      <c r="E67" s="72">
        <v>792</v>
      </c>
      <c r="F67" s="72">
        <v>1147</v>
      </c>
      <c r="G67" s="73">
        <v>650</v>
      </c>
      <c r="H67" s="74">
        <v>650</v>
      </c>
      <c r="I67" s="74">
        <v>950</v>
      </c>
      <c r="J67" s="76">
        <f t="shared" si="0"/>
        <v>-0.17175239755884916</v>
      </c>
    </row>
    <row r="68" spans="2:10" s="23" customFormat="1" ht="20.100000000000001" customHeight="1" x14ac:dyDescent="0.2">
      <c r="B68" s="71" t="s">
        <v>130</v>
      </c>
      <c r="C68" s="71" t="s">
        <v>201</v>
      </c>
      <c r="D68" s="72">
        <v>0</v>
      </c>
      <c r="E68" s="72">
        <v>17651</v>
      </c>
      <c r="F68" s="72">
        <v>218</v>
      </c>
      <c r="G68" s="73">
        <v>0</v>
      </c>
      <c r="H68" s="74">
        <v>9577</v>
      </c>
      <c r="I68" s="74">
        <v>125</v>
      </c>
      <c r="J68" s="76">
        <f t="shared" si="0"/>
        <v>-0.42660550458715596</v>
      </c>
    </row>
    <row r="69" spans="2:10" s="23" customFormat="1" ht="20.100000000000001" customHeight="1" x14ac:dyDescent="0.2">
      <c r="B69" s="71" t="s">
        <v>130</v>
      </c>
      <c r="C69" s="71" t="s">
        <v>136</v>
      </c>
      <c r="D69" s="72">
        <v>0</v>
      </c>
      <c r="E69" s="72">
        <v>5875</v>
      </c>
      <c r="F69" s="72">
        <v>81</v>
      </c>
      <c r="G69" s="73">
        <v>0</v>
      </c>
      <c r="H69" s="74">
        <v>9625</v>
      </c>
      <c r="I69" s="74">
        <v>134</v>
      </c>
      <c r="J69" s="76">
        <f t="shared" si="0"/>
        <v>0.65432098765432101</v>
      </c>
    </row>
    <row r="70" spans="2:10" s="23" customFormat="1" ht="20.100000000000001" customHeight="1" x14ac:dyDescent="0.2">
      <c r="B70" s="71" t="s">
        <v>130</v>
      </c>
      <c r="C70" s="71" t="s">
        <v>102</v>
      </c>
      <c r="D70" s="72">
        <v>418</v>
      </c>
      <c r="E70" s="72">
        <v>43184</v>
      </c>
      <c r="F70" s="72">
        <v>479</v>
      </c>
      <c r="G70" s="73">
        <v>1513</v>
      </c>
      <c r="H70" s="74">
        <v>162136</v>
      </c>
      <c r="I70" s="74">
        <v>1688</v>
      </c>
      <c r="J70" s="76">
        <f t="shared" si="0"/>
        <v>2.5240083507306887</v>
      </c>
    </row>
    <row r="71" spans="2:10" s="23" customFormat="1" ht="20.100000000000001" customHeight="1" x14ac:dyDescent="0.2">
      <c r="B71" s="71" t="s">
        <v>130</v>
      </c>
      <c r="C71" s="71" t="s">
        <v>133</v>
      </c>
      <c r="D71" s="72">
        <v>0</v>
      </c>
      <c r="E71" s="72">
        <v>5922</v>
      </c>
      <c r="F71" s="72">
        <v>81</v>
      </c>
      <c r="G71" s="73">
        <v>0</v>
      </c>
      <c r="H71" s="74">
        <v>9280</v>
      </c>
      <c r="I71" s="74">
        <v>127</v>
      </c>
      <c r="J71" s="76">
        <f t="shared" si="0"/>
        <v>0.5679012345679012</v>
      </c>
    </row>
    <row r="72" spans="2:10" s="23" customFormat="1" ht="20.100000000000001" customHeight="1" x14ac:dyDescent="0.2">
      <c r="B72" s="71" t="s">
        <v>114</v>
      </c>
      <c r="C72" s="71" t="s">
        <v>165</v>
      </c>
      <c r="D72" s="72">
        <v>2420</v>
      </c>
      <c r="E72" s="72">
        <v>12660</v>
      </c>
      <c r="F72" s="72">
        <v>3260</v>
      </c>
      <c r="G72" s="73">
        <v>0</v>
      </c>
      <c r="H72" s="74">
        <v>0</v>
      </c>
      <c r="I72" s="74">
        <v>0</v>
      </c>
      <c r="J72" s="76">
        <f t="shared" si="0"/>
        <v>-1</v>
      </c>
    </row>
    <row r="73" spans="2:10" s="23" customFormat="1" ht="20.100000000000001" customHeight="1" x14ac:dyDescent="0.2">
      <c r="B73" s="71" t="s">
        <v>114</v>
      </c>
      <c r="C73" s="71" t="s">
        <v>98</v>
      </c>
      <c r="D73" s="72">
        <v>3165</v>
      </c>
      <c r="E73" s="72">
        <v>212082</v>
      </c>
      <c r="F73" s="72">
        <v>3227</v>
      </c>
      <c r="G73" s="73">
        <v>3637</v>
      </c>
      <c r="H73" s="74">
        <v>256013</v>
      </c>
      <c r="I73" s="74">
        <v>3622</v>
      </c>
      <c r="J73" s="76">
        <f t="shared" si="0"/>
        <v>0.12240471025720484</v>
      </c>
    </row>
    <row r="74" spans="2:10" s="23" customFormat="1" ht="20.100000000000001" customHeight="1" x14ac:dyDescent="0.2">
      <c r="B74" s="71" t="s">
        <v>114</v>
      </c>
      <c r="C74" s="71" t="s">
        <v>102</v>
      </c>
      <c r="D74" s="72">
        <v>7544</v>
      </c>
      <c r="E74" s="72">
        <v>681615</v>
      </c>
      <c r="F74" s="72">
        <v>8994</v>
      </c>
      <c r="G74" s="73">
        <v>9339</v>
      </c>
      <c r="H74" s="74">
        <v>835458</v>
      </c>
      <c r="I74" s="74">
        <v>11323</v>
      </c>
      <c r="J74" s="76">
        <f t="shared" si="0"/>
        <v>0.25895041138536801</v>
      </c>
    </row>
    <row r="75" spans="2:10" s="23" customFormat="1" ht="20.100000000000001" customHeight="1" x14ac:dyDescent="0.2">
      <c r="B75" s="71" t="s">
        <v>114</v>
      </c>
      <c r="C75" s="71" t="s">
        <v>223</v>
      </c>
      <c r="D75" s="72">
        <v>220</v>
      </c>
      <c r="E75" s="72">
        <v>880</v>
      </c>
      <c r="F75" s="72">
        <v>212</v>
      </c>
      <c r="G75" s="73">
        <v>0</v>
      </c>
      <c r="H75" s="74">
        <v>0</v>
      </c>
      <c r="I75" s="74">
        <v>0</v>
      </c>
      <c r="J75" s="76">
        <f t="shared" si="0"/>
        <v>-1</v>
      </c>
    </row>
    <row r="76" spans="2:10" s="23" customFormat="1" ht="20.100000000000001" customHeight="1" x14ac:dyDescent="0.2">
      <c r="B76" s="71" t="s">
        <v>114</v>
      </c>
      <c r="C76" s="71" t="s">
        <v>242</v>
      </c>
      <c r="D76" s="72">
        <v>0</v>
      </c>
      <c r="E76" s="72">
        <v>0</v>
      </c>
      <c r="F76" s="72">
        <v>0</v>
      </c>
      <c r="G76" s="73">
        <v>240</v>
      </c>
      <c r="H76" s="74">
        <v>960</v>
      </c>
      <c r="I76" s="74">
        <v>295</v>
      </c>
      <c r="J76" s="76" t="s">
        <v>105</v>
      </c>
    </row>
    <row r="77" spans="2:10" s="23" customFormat="1" ht="20.100000000000001" customHeight="1" x14ac:dyDescent="0.2">
      <c r="B77" s="71" t="s">
        <v>114</v>
      </c>
      <c r="C77" s="71" t="s">
        <v>168</v>
      </c>
      <c r="D77" s="72">
        <v>60</v>
      </c>
      <c r="E77" s="72">
        <v>6000</v>
      </c>
      <c r="F77" s="72">
        <v>60</v>
      </c>
      <c r="G77" s="73">
        <v>80</v>
      </c>
      <c r="H77" s="74">
        <v>8000</v>
      </c>
      <c r="I77" s="74">
        <v>80</v>
      </c>
      <c r="J77" s="76">
        <f t="shared" si="0"/>
        <v>0.33333333333333331</v>
      </c>
    </row>
    <row r="78" spans="2:10" s="23" customFormat="1" ht="20.100000000000001" customHeight="1" x14ac:dyDescent="0.2">
      <c r="B78" s="71" t="s">
        <v>115</v>
      </c>
      <c r="C78" s="71" t="s">
        <v>98</v>
      </c>
      <c r="D78" s="72">
        <v>483</v>
      </c>
      <c r="E78" s="72">
        <v>24997</v>
      </c>
      <c r="F78" s="72">
        <v>478</v>
      </c>
      <c r="G78" s="73">
        <v>293</v>
      </c>
      <c r="H78" s="74">
        <v>16408</v>
      </c>
      <c r="I78" s="74">
        <v>312</v>
      </c>
      <c r="J78" s="76">
        <f t="shared" si="0"/>
        <v>-0.34728033472803349</v>
      </c>
    </row>
    <row r="79" spans="2:10" s="23" customFormat="1" ht="20.100000000000001" customHeight="1" x14ac:dyDescent="0.2">
      <c r="B79" s="71" t="s">
        <v>115</v>
      </c>
      <c r="C79" s="71" t="s">
        <v>102</v>
      </c>
      <c r="D79" s="72">
        <v>120</v>
      </c>
      <c r="E79" s="72">
        <v>13440</v>
      </c>
      <c r="F79" s="72">
        <v>143</v>
      </c>
      <c r="G79" s="73">
        <v>180</v>
      </c>
      <c r="H79" s="74">
        <v>20160</v>
      </c>
      <c r="I79" s="74">
        <v>206</v>
      </c>
      <c r="J79" s="76">
        <f t="shared" si="0"/>
        <v>0.44055944055944057</v>
      </c>
    </row>
    <row r="80" spans="2:10" s="23" customFormat="1" ht="20.100000000000001" customHeight="1" x14ac:dyDescent="0.2">
      <c r="B80" s="71" t="s">
        <v>116</v>
      </c>
      <c r="C80" s="71" t="s">
        <v>165</v>
      </c>
      <c r="D80" s="72">
        <v>300</v>
      </c>
      <c r="E80" s="72">
        <v>5420</v>
      </c>
      <c r="F80" s="72">
        <v>402</v>
      </c>
      <c r="G80" s="73">
        <v>0</v>
      </c>
      <c r="H80" s="74">
        <v>0</v>
      </c>
      <c r="I80" s="74">
        <v>0</v>
      </c>
      <c r="J80" s="76">
        <f t="shared" si="0"/>
        <v>-1</v>
      </c>
    </row>
    <row r="81" spans="2:10" s="23" customFormat="1" ht="20.100000000000001" customHeight="1" x14ac:dyDescent="0.2">
      <c r="B81" s="71" t="s">
        <v>116</v>
      </c>
      <c r="C81" s="71" t="s">
        <v>98</v>
      </c>
      <c r="D81" s="72">
        <v>1880</v>
      </c>
      <c r="E81" s="72">
        <v>107228</v>
      </c>
      <c r="F81" s="72">
        <v>1969</v>
      </c>
      <c r="G81" s="73">
        <v>1835</v>
      </c>
      <c r="H81" s="74">
        <v>105703</v>
      </c>
      <c r="I81" s="74">
        <v>1931</v>
      </c>
      <c r="J81" s="76">
        <f t="shared" si="0"/>
        <v>-1.9299136617572373E-2</v>
      </c>
    </row>
    <row r="82" spans="2:10" s="23" customFormat="1" ht="20.100000000000001" customHeight="1" x14ac:dyDescent="0.2">
      <c r="B82" s="71" t="s">
        <v>116</v>
      </c>
      <c r="C82" s="71" t="s">
        <v>102</v>
      </c>
      <c r="D82" s="72">
        <v>1362</v>
      </c>
      <c r="E82" s="72">
        <v>95378</v>
      </c>
      <c r="F82" s="72">
        <v>1582</v>
      </c>
      <c r="G82" s="73">
        <v>2043</v>
      </c>
      <c r="H82" s="74">
        <v>143071</v>
      </c>
      <c r="I82" s="74">
        <v>2410</v>
      </c>
      <c r="J82" s="76">
        <f t="shared" si="0"/>
        <v>0.52338811630847026</v>
      </c>
    </row>
    <row r="83" spans="2:10" s="23" customFormat="1" ht="20.100000000000001" customHeight="1" x14ac:dyDescent="0.2">
      <c r="B83" s="71" t="s">
        <v>116</v>
      </c>
      <c r="C83" s="71" t="s">
        <v>133</v>
      </c>
      <c r="D83" s="72">
        <v>0</v>
      </c>
      <c r="E83" s="72">
        <v>2004</v>
      </c>
      <c r="F83" s="72">
        <v>24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117</v>
      </c>
      <c r="C84" s="71" t="s">
        <v>165</v>
      </c>
      <c r="D84" s="72">
        <v>140</v>
      </c>
      <c r="E84" s="72">
        <v>4203</v>
      </c>
      <c r="F84" s="72">
        <v>187</v>
      </c>
      <c r="G84" s="73">
        <v>0</v>
      </c>
      <c r="H84" s="74">
        <v>0</v>
      </c>
      <c r="I84" s="74">
        <v>0</v>
      </c>
      <c r="J84" s="76">
        <f t="shared" si="1"/>
        <v>-1</v>
      </c>
    </row>
    <row r="85" spans="2:10" s="23" customFormat="1" ht="20.100000000000001" customHeight="1" x14ac:dyDescent="0.2">
      <c r="B85" s="71" t="s">
        <v>117</v>
      </c>
      <c r="C85" s="71" t="s">
        <v>98</v>
      </c>
      <c r="D85" s="72">
        <v>20</v>
      </c>
      <c r="E85" s="72">
        <v>1372</v>
      </c>
      <c r="F85" s="72">
        <v>19</v>
      </c>
      <c r="G85" s="73">
        <v>0</v>
      </c>
      <c r="H85" s="74">
        <v>0</v>
      </c>
      <c r="I85" s="74">
        <v>0</v>
      </c>
      <c r="J85" s="76">
        <f t="shared" si="1"/>
        <v>-1</v>
      </c>
    </row>
    <row r="86" spans="2:10" s="23" customFormat="1" ht="20.100000000000001" customHeight="1" x14ac:dyDescent="0.2">
      <c r="B86" s="71" t="s">
        <v>117</v>
      </c>
      <c r="C86" s="71" t="s">
        <v>102</v>
      </c>
      <c r="D86" s="72">
        <v>63</v>
      </c>
      <c r="E86" s="72">
        <v>4725</v>
      </c>
      <c r="F86" s="72">
        <v>61</v>
      </c>
      <c r="G86" s="73">
        <v>63</v>
      </c>
      <c r="H86" s="74">
        <v>4725</v>
      </c>
      <c r="I86" s="74">
        <v>61</v>
      </c>
      <c r="J86" s="76">
        <f t="shared" si="1"/>
        <v>0</v>
      </c>
    </row>
    <row r="87" spans="2:10" s="23" customFormat="1" ht="20.100000000000001" customHeight="1" x14ac:dyDescent="0.2">
      <c r="B87" s="71" t="s">
        <v>118</v>
      </c>
      <c r="C87" s="71" t="s">
        <v>240</v>
      </c>
      <c r="D87" s="72">
        <v>324</v>
      </c>
      <c r="E87" s="72">
        <v>23513</v>
      </c>
      <c r="F87" s="72">
        <v>574</v>
      </c>
      <c r="G87" s="73">
        <v>0</v>
      </c>
      <c r="H87" s="74">
        <v>0</v>
      </c>
      <c r="I87" s="74">
        <v>0</v>
      </c>
      <c r="J87" s="76">
        <f t="shared" si="1"/>
        <v>-1</v>
      </c>
    </row>
    <row r="88" spans="2:10" s="23" customFormat="1" ht="20.100000000000001" customHeight="1" x14ac:dyDescent="0.2">
      <c r="B88" s="71" t="s">
        <v>118</v>
      </c>
      <c r="C88" s="71" t="s">
        <v>247</v>
      </c>
      <c r="D88" s="72">
        <v>0</v>
      </c>
      <c r="E88" s="72">
        <v>265</v>
      </c>
      <c r="F88" s="72">
        <v>6</v>
      </c>
      <c r="G88" s="73">
        <v>0</v>
      </c>
      <c r="H88" s="74">
        <v>0</v>
      </c>
      <c r="I88" s="74">
        <v>0</v>
      </c>
      <c r="J88" s="76">
        <f t="shared" si="1"/>
        <v>-1</v>
      </c>
    </row>
    <row r="89" spans="2:10" s="23" customFormat="1" ht="20.100000000000001" customHeight="1" x14ac:dyDescent="0.2">
      <c r="B89" s="71" t="s">
        <v>118</v>
      </c>
      <c r="C89" s="71" t="s">
        <v>98</v>
      </c>
      <c r="D89" s="72">
        <v>471</v>
      </c>
      <c r="E89" s="72">
        <v>26376</v>
      </c>
      <c r="F89" s="72">
        <v>501</v>
      </c>
      <c r="G89" s="73">
        <v>399</v>
      </c>
      <c r="H89" s="74">
        <v>22344</v>
      </c>
      <c r="I89" s="74">
        <v>425</v>
      </c>
      <c r="J89" s="76">
        <f t="shared" si="1"/>
        <v>-0.15169660678642716</v>
      </c>
    </row>
    <row r="90" spans="2:10" s="23" customFormat="1" ht="20.100000000000001" customHeight="1" x14ac:dyDescent="0.2">
      <c r="B90" s="71" t="s">
        <v>118</v>
      </c>
      <c r="C90" s="71" t="s">
        <v>102</v>
      </c>
      <c r="D90" s="72">
        <v>1789</v>
      </c>
      <c r="E90" s="72">
        <v>124082</v>
      </c>
      <c r="F90" s="72">
        <v>2250</v>
      </c>
      <c r="G90" s="73">
        <v>2623</v>
      </c>
      <c r="H90" s="74">
        <v>190881</v>
      </c>
      <c r="I90" s="74">
        <v>3250</v>
      </c>
      <c r="J90" s="76">
        <f t="shared" si="1"/>
        <v>0.44444444444444442</v>
      </c>
    </row>
    <row r="91" spans="2:10" s="23" customFormat="1" ht="20.100000000000001" customHeight="1" x14ac:dyDescent="0.2">
      <c r="B91" s="71" t="s">
        <v>118</v>
      </c>
      <c r="C91" s="71" t="s">
        <v>133</v>
      </c>
      <c r="D91" s="72">
        <v>0</v>
      </c>
      <c r="E91" s="72">
        <v>5302</v>
      </c>
      <c r="F91" s="72">
        <v>84</v>
      </c>
      <c r="G91" s="73">
        <v>0</v>
      </c>
      <c r="H91" s="74">
        <v>0</v>
      </c>
      <c r="I91" s="74">
        <v>0</v>
      </c>
      <c r="J91" s="76">
        <f t="shared" si="1"/>
        <v>-1</v>
      </c>
    </row>
    <row r="92" spans="2:10" s="23" customFormat="1" ht="20.100000000000001" customHeight="1" x14ac:dyDescent="0.2">
      <c r="B92" s="71" t="s">
        <v>134</v>
      </c>
      <c r="C92" s="71" t="s">
        <v>201</v>
      </c>
      <c r="D92" s="72">
        <v>0</v>
      </c>
      <c r="E92" s="72">
        <v>8031</v>
      </c>
      <c r="F92" s="72">
        <v>100</v>
      </c>
      <c r="G92" s="73">
        <v>0</v>
      </c>
      <c r="H92" s="74">
        <v>9531</v>
      </c>
      <c r="I92" s="74">
        <v>124</v>
      </c>
      <c r="J92" s="76">
        <f t="shared" si="1"/>
        <v>0.24</v>
      </c>
    </row>
    <row r="93" spans="2:10" s="23" customFormat="1" ht="20.100000000000001" customHeight="1" x14ac:dyDescent="0.2">
      <c r="B93" s="71" t="s">
        <v>134</v>
      </c>
      <c r="C93" s="71" t="s">
        <v>165</v>
      </c>
      <c r="D93" s="72">
        <v>80</v>
      </c>
      <c r="E93" s="72">
        <v>3920</v>
      </c>
      <c r="F93" s="72">
        <v>105</v>
      </c>
      <c r="G93" s="73">
        <v>0</v>
      </c>
      <c r="H93" s="74">
        <v>0</v>
      </c>
      <c r="I93" s="74">
        <v>0</v>
      </c>
      <c r="J93" s="76">
        <f t="shared" si="1"/>
        <v>-1</v>
      </c>
    </row>
    <row r="94" spans="2:10" s="23" customFormat="1" ht="20.100000000000001" customHeight="1" x14ac:dyDescent="0.2">
      <c r="B94" s="71" t="s">
        <v>134</v>
      </c>
      <c r="C94" s="71" t="s">
        <v>136</v>
      </c>
      <c r="D94" s="72">
        <v>0</v>
      </c>
      <c r="E94" s="72">
        <v>50125</v>
      </c>
      <c r="F94" s="72">
        <v>701</v>
      </c>
      <c r="G94" s="73">
        <v>0</v>
      </c>
      <c r="H94" s="74">
        <v>86524</v>
      </c>
      <c r="I94" s="74">
        <v>1200</v>
      </c>
      <c r="J94" s="76">
        <f t="shared" si="1"/>
        <v>0.71184022824536375</v>
      </c>
    </row>
    <row r="95" spans="2:10" s="23" customFormat="1" ht="20.100000000000001" customHeight="1" x14ac:dyDescent="0.2">
      <c r="B95" s="71" t="s">
        <v>134</v>
      </c>
      <c r="C95" s="71" t="s">
        <v>102</v>
      </c>
      <c r="D95" s="72">
        <v>10287</v>
      </c>
      <c r="E95" s="72">
        <v>881292</v>
      </c>
      <c r="F95" s="72">
        <v>13008</v>
      </c>
      <c r="G95" s="73">
        <v>12402</v>
      </c>
      <c r="H95" s="74">
        <v>1086558</v>
      </c>
      <c r="I95" s="74">
        <v>15160</v>
      </c>
      <c r="J95" s="76">
        <f t="shared" si="1"/>
        <v>0.16543665436654367</v>
      </c>
    </row>
    <row r="96" spans="2:10" s="23" customFormat="1" ht="20.100000000000001" customHeight="1" x14ac:dyDescent="0.2">
      <c r="B96" s="71" t="s">
        <v>134</v>
      </c>
      <c r="C96" s="71" t="s">
        <v>133</v>
      </c>
      <c r="D96" s="72">
        <v>0</v>
      </c>
      <c r="E96" s="72">
        <v>15377</v>
      </c>
      <c r="F96" s="72">
        <v>210</v>
      </c>
      <c r="G96" s="73">
        <v>0</v>
      </c>
      <c r="H96" s="74">
        <v>38710</v>
      </c>
      <c r="I96" s="74">
        <v>513</v>
      </c>
      <c r="J96" s="76">
        <f t="shared" si="1"/>
        <v>1.4428571428571428</v>
      </c>
    </row>
    <row r="97" spans="2:10" s="23" customFormat="1" ht="20.100000000000001" customHeight="1" x14ac:dyDescent="0.2">
      <c r="B97" s="71" t="s">
        <v>134</v>
      </c>
      <c r="C97" s="71" t="s">
        <v>168</v>
      </c>
      <c r="D97" s="72">
        <v>20</v>
      </c>
      <c r="E97" s="72">
        <v>2000</v>
      </c>
      <c r="F97" s="72">
        <v>20</v>
      </c>
      <c r="G97" s="73">
        <v>100</v>
      </c>
      <c r="H97" s="74">
        <v>6120</v>
      </c>
      <c r="I97" s="74">
        <v>105</v>
      </c>
      <c r="J97" s="76">
        <f t="shared" si="1"/>
        <v>4.25</v>
      </c>
    </row>
    <row r="98" spans="2:10" s="23" customFormat="1" ht="20.100000000000001" customHeight="1" x14ac:dyDescent="0.2">
      <c r="B98" s="71" t="s">
        <v>227</v>
      </c>
      <c r="C98" s="71" t="s">
        <v>201</v>
      </c>
      <c r="D98" s="72">
        <v>0</v>
      </c>
      <c r="E98" s="72">
        <v>2030</v>
      </c>
      <c r="F98" s="72">
        <v>25</v>
      </c>
      <c r="G98" s="73">
        <v>0</v>
      </c>
      <c r="H98" s="74">
        <v>9113</v>
      </c>
      <c r="I98" s="74">
        <v>118</v>
      </c>
      <c r="J98" s="76">
        <f t="shared" si="1"/>
        <v>3.72</v>
      </c>
    </row>
    <row r="99" spans="2:10" s="23" customFormat="1" ht="20.100000000000001" customHeight="1" x14ac:dyDescent="0.2">
      <c r="B99" s="71" t="s">
        <v>227</v>
      </c>
      <c r="C99" s="71" t="s">
        <v>136</v>
      </c>
      <c r="D99" s="72">
        <v>0</v>
      </c>
      <c r="E99" s="72">
        <v>14400</v>
      </c>
      <c r="F99" s="72">
        <v>200</v>
      </c>
      <c r="G99" s="73">
        <v>0</v>
      </c>
      <c r="H99" s="74">
        <v>5481</v>
      </c>
      <c r="I99" s="74">
        <v>76</v>
      </c>
      <c r="J99" s="76">
        <f t="shared" si="1"/>
        <v>-0.62</v>
      </c>
    </row>
    <row r="100" spans="2:10" s="23" customFormat="1" ht="20.100000000000001" customHeight="1" x14ac:dyDescent="0.2">
      <c r="B100" s="71" t="s">
        <v>227</v>
      </c>
      <c r="C100" s="71" t="s">
        <v>133</v>
      </c>
      <c r="D100" s="72">
        <v>0</v>
      </c>
      <c r="E100" s="72">
        <v>20086</v>
      </c>
      <c r="F100" s="72">
        <v>273</v>
      </c>
      <c r="G100" s="73">
        <v>0</v>
      </c>
      <c r="H100" s="74">
        <v>11160</v>
      </c>
      <c r="I100" s="74">
        <v>146</v>
      </c>
      <c r="J100" s="76">
        <f t="shared" si="1"/>
        <v>-0.46520146520146521</v>
      </c>
    </row>
    <row r="101" spans="2:10" s="23" customFormat="1" ht="20.100000000000001" customHeight="1" x14ac:dyDescent="0.2">
      <c r="B101" s="71" t="s">
        <v>244</v>
      </c>
      <c r="C101" s="71" t="s">
        <v>133</v>
      </c>
      <c r="D101" s="72">
        <v>0</v>
      </c>
      <c r="E101" s="72">
        <v>5304</v>
      </c>
      <c r="F101" s="72">
        <v>84</v>
      </c>
      <c r="G101" s="73">
        <v>0</v>
      </c>
      <c r="H101" s="74">
        <v>9130</v>
      </c>
      <c r="I101" s="74">
        <v>137</v>
      </c>
      <c r="J101" s="76">
        <f t="shared" si="1"/>
        <v>0.63095238095238093</v>
      </c>
    </row>
    <row r="102" spans="2:10" s="23" customFormat="1" ht="20.100000000000001" customHeight="1" x14ac:dyDescent="0.2">
      <c r="B102" s="71" t="s">
        <v>202</v>
      </c>
      <c r="C102" s="71" t="s">
        <v>102</v>
      </c>
      <c r="D102" s="72">
        <v>0</v>
      </c>
      <c r="E102" s="72">
        <v>0</v>
      </c>
      <c r="F102" s="72">
        <v>0</v>
      </c>
      <c r="G102" s="73">
        <v>21</v>
      </c>
      <c r="H102" s="74">
        <v>2205</v>
      </c>
      <c r="I102" s="74">
        <v>22</v>
      </c>
      <c r="J102" s="76" t="s">
        <v>105</v>
      </c>
    </row>
    <row r="103" spans="2:10" s="23" customFormat="1" ht="20.100000000000001" customHeight="1" x14ac:dyDescent="0.2">
      <c r="B103" s="71" t="s">
        <v>256</v>
      </c>
      <c r="C103" s="71" t="s">
        <v>103</v>
      </c>
      <c r="D103" s="72">
        <v>0</v>
      </c>
      <c r="E103" s="72">
        <v>1771</v>
      </c>
      <c r="F103" s="72">
        <v>28</v>
      </c>
      <c r="G103" s="73">
        <v>0</v>
      </c>
      <c r="H103" s="74">
        <v>3580</v>
      </c>
      <c r="I103" s="74">
        <v>54</v>
      </c>
      <c r="J103" s="76">
        <f t="shared" si="1"/>
        <v>0.9285714285714286</v>
      </c>
    </row>
    <row r="104" spans="2:10" s="23" customFormat="1" ht="20.100000000000001" customHeight="1" x14ac:dyDescent="0.2">
      <c r="B104" s="71" t="s">
        <v>119</v>
      </c>
      <c r="C104" s="71" t="s">
        <v>98</v>
      </c>
      <c r="D104" s="72">
        <v>0</v>
      </c>
      <c r="E104" s="72">
        <v>0</v>
      </c>
      <c r="F104" s="72">
        <v>0</v>
      </c>
      <c r="G104" s="73">
        <v>42</v>
      </c>
      <c r="H104" s="74">
        <v>2352</v>
      </c>
      <c r="I104" s="74">
        <v>45</v>
      </c>
      <c r="J104" s="76" t="s">
        <v>105</v>
      </c>
    </row>
    <row r="105" spans="2:10" s="23" customFormat="1" ht="20.100000000000001" customHeight="1" x14ac:dyDescent="0.2">
      <c r="B105" s="71" t="s">
        <v>119</v>
      </c>
      <c r="C105" s="71" t="s">
        <v>102</v>
      </c>
      <c r="D105" s="72">
        <v>146</v>
      </c>
      <c r="E105" s="72">
        <v>15630</v>
      </c>
      <c r="F105" s="72">
        <v>168</v>
      </c>
      <c r="G105" s="73">
        <v>185</v>
      </c>
      <c r="H105" s="74">
        <v>20625</v>
      </c>
      <c r="I105" s="74">
        <v>210</v>
      </c>
      <c r="J105" s="76">
        <f t="shared" si="1"/>
        <v>0.25</v>
      </c>
    </row>
    <row r="106" spans="2:10" s="23" customFormat="1" ht="20.100000000000001" customHeight="1" x14ac:dyDescent="0.2">
      <c r="B106" s="71" t="s">
        <v>119</v>
      </c>
      <c r="C106" s="71" t="s">
        <v>103</v>
      </c>
      <c r="D106" s="72">
        <v>0</v>
      </c>
      <c r="E106" s="72">
        <v>0</v>
      </c>
      <c r="F106" s="72">
        <v>0</v>
      </c>
      <c r="G106" s="73">
        <v>0</v>
      </c>
      <c r="H106" s="74">
        <v>3854</v>
      </c>
      <c r="I106" s="74">
        <v>58</v>
      </c>
      <c r="J106" s="76" t="s">
        <v>105</v>
      </c>
    </row>
    <row r="107" spans="2:10" s="23" customFormat="1" ht="20.100000000000001" customHeight="1" x14ac:dyDescent="0.2">
      <c r="B107" s="71" t="s">
        <v>120</v>
      </c>
      <c r="C107" s="71" t="s">
        <v>102</v>
      </c>
      <c r="D107" s="72">
        <v>203</v>
      </c>
      <c r="E107" s="72">
        <v>20466</v>
      </c>
      <c r="F107" s="72">
        <v>247</v>
      </c>
      <c r="G107" s="73">
        <v>103</v>
      </c>
      <c r="H107" s="74">
        <v>9910</v>
      </c>
      <c r="I107" s="74">
        <v>114</v>
      </c>
      <c r="J107" s="76">
        <f t="shared" si="1"/>
        <v>-0.53846153846153844</v>
      </c>
    </row>
    <row r="108" spans="2:10" s="23" customFormat="1" ht="20.100000000000001" customHeight="1" x14ac:dyDescent="0.2">
      <c r="B108" s="71" t="s">
        <v>120</v>
      </c>
      <c r="C108" s="71" t="s">
        <v>133</v>
      </c>
      <c r="D108" s="72">
        <v>0</v>
      </c>
      <c r="E108" s="72">
        <v>7196</v>
      </c>
      <c r="F108" s="72">
        <v>110</v>
      </c>
      <c r="G108" s="73">
        <v>0</v>
      </c>
      <c r="H108" s="74">
        <v>15836</v>
      </c>
      <c r="I108" s="74">
        <v>238</v>
      </c>
      <c r="J108" s="76">
        <f t="shared" si="1"/>
        <v>1.1636363636363636</v>
      </c>
    </row>
    <row r="109" spans="2:10" s="23" customFormat="1" ht="20.100000000000001" customHeight="1" x14ac:dyDescent="0.2">
      <c r="B109" s="71" t="s">
        <v>175</v>
      </c>
      <c r="C109" s="71" t="s">
        <v>102</v>
      </c>
      <c r="D109" s="72">
        <v>0</v>
      </c>
      <c r="E109" s="72">
        <v>0</v>
      </c>
      <c r="F109" s="72">
        <v>0</v>
      </c>
      <c r="G109" s="73">
        <v>21</v>
      </c>
      <c r="H109" s="74">
        <v>1953</v>
      </c>
      <c r="I109" s="74">
        <v>24</v>
      </c>
      <c r="J109" s="76" t="s">
        <v>105</v>
      </c>
    </row>
    <row r="110" spans="2:10" s="23" customFormat="1" ht="20.100000000000001" customHeight="1" x14ac:dyDescent="0.2">
      <c r="B110" s="71" t="s">
        <v>121</v>
      </c>
      <c r="C110" s="71" t="s">
        <v>102</v>
      </c>
      <c r="D110" s="72">
        <v>273</v>
      </c>
      <c r="E110" s="72">
        <v>30316</v>
      </c>
      <c r="F110" s="72">
        <v>315</v>
      </c>
      <c r="G110" s="73">
        <v>672</v>
      </c>
      <c r="H110" s="74">
        <v>74347</v>
      </c>
      <c r="I110" s="74">
        <v>779</v>
      </c>
      <c r="J110" s="76">
        <f t="shared" si="1"/>
        <v>1.4730158730158731</v>
      </c>
    </row>
    <row r="111" spans="2:10" s="23" customFormat="1" ht="20.100000000000001" customHeight="1" x14ac:dyDescent="0.2">
      <c r="B111" s="71" t="s">
        <v>121</v>
      </c>
      <c r="C111" s="71" t="s">
        <v>18</v>
      </c>
      <c r="D111" s="72">
        <v>0</v>
      </c>
      <c r="E111" s="72">
        <v>6120</v>
      </c>
      <c r="F111" s="72">
        <v>156</v>
      </c>
      <c r="G111" s="73">
        <v>18</v>
      </c>
      <c r="H111" s="74">
        <v>18</v>
      </c>
      <c r="I111" s="74">
        <v>27</v>
      </c>
      <c r="J111" s="76">
        <f t="shared" si="1"/>
        <v>-0.82692307692307687</v>
      </c>
    </row>
    <row r="112" spans="2:10" s="23" customFormat="1" ht="20.100000000000001" customHeight="1" x14ac:dyDescent="0.2">
      <c r="B112" s="71" t="s">
        <v>228</v>
      </c>
      <c r="C112" s="71" t="s">
        <v>195</v>
      </c>
      <c r="D112" s="72">
        <v>0</v>
      </c>
      <c r="E112" s="72">
        <v>0</v>
      </c>
      <c r="F112" s="72">
        <v>0</v>
      </c>
      <c r="G112" s="73">
        <v>0</v>
      </c>
      <c r="H112" s="74">
        <v>1</v>
      </c>
      <c r="I112" s="74">
        <v>2</v>
      </c>
      <c r="J112" s="76" t="s">
        <v>105</v>
      </c>
    </row>
    <row r="113" spans="2:10" s="23" customFormat="1" ht="20.100000000000001" customHeight="1" x14ac:dyDescent="0.2">
      <c r="B113" s="71" t="s">
        <v>228</v>
      </c>
      <c r="C113" s="71" t="s">
        <v>102</v>
      </c>
      <c r="D113" s="72">
        <v>189</v>
      </c>
      <c r="E113" s="72">
        <v>11340</v>
      </c>
      <c r="F113" s="72">
        <v>232</v>
      </c>
      <c r="G113" s="73">
        <v>0</v>
      </c>
      <c r="H113" s="74">
        <v>0</v>
      </c>
      <c r="I113" s="74">
        <v>0</v>
      </c>
      <c r="J113" s="76">
        <f t="shared" si="1"/>
        <v>-1</v>
      </c>
    </row>
    <row r="114" spans="2:10" s="23" customFormat="1" ht="20.100000000000001" customHeight="1" x14ac:dyDescent="0.2">
      <c r="B114" s="71" t="s">
        <v>249</v>
      </c>
      <c r="C114" s="71" t="s">
        <v>204</v>
      </c>
      <c r="D114" s="72">
        <v>846</v>
      </c>
      <c r="E114" s="72">
        <v>846</v>
      </c>
      <c r="F114" s="72">
        <v>1269</v>
      </c>
      <c r="G114" s="73">
        <v>220</v>
      </c>
      <c r="H114" s="74">
        <v>220</v>
      </c>
      <c r="I114" s="74">
        <v>280</v>
      </c>
      <c r="J114" s="76">
        <f t="shared" si="1"/>
        <v>-0.77935382190701341</v>
      </c>
    </row>
    <row r="115" spans="2:10" s="23" customFormat="1" ht="20.100000000000001" customHeight="1" x14ac:dyDescent="0.2">
      <c r="B115" s="71" t="s">
        <v>122</v>
      </c>
      <c r="C115" s="71" t="s">
        <v>165</v>
      </c>
      <c r="D115" s="72">
        <v>20</v>
      </c>
      <c r="E115" s="72">
        <v>40</v>
      </c>
      <c r="F115" s="72">
        <v>27</v>
      </c>
      <c r="G115" s="73">
        <v>99</v>
      </c>
      <c r="H115" s="74">
        <v>99</v>
      </c>
      <c r="I115" s="74">
        <v>134</v>
      </c>
      <c r="J115" s="76">
        <f t="shared" si="1"/>
        <v>3.9629629629629628</v>
      </c>
    </row>
    <row r="116" spans="2:10" s="23" customFormat="1" ht="20.100000000000001" customHeight="1" x14ac:dyDescent="0.2">
      <c r="B116" s="71" t="s">
        <v>122</v>
      </c>
      <c r="C116" s="71" t="s">
        <v>98</v>
      </c>
      <c r="D116" s="72">
        <v>798</v>
      </c>
      <c r="E116" s="72">
        <v>44681</v>
      </c>
      <c r="F116" s="72">
        <v>849</v>
      </c>
      <c r="G116" s="73">
        <v>777</v>
      </c>
      <c r="H116" s="74">
        <v>43512</v>
      </c>
      <c r="I116" s="74">
        <v>827</v>
      </c>
      <c r="J116" s="76">
        <f t="shared" si="1"/>
        <v>-2.591283863368669E-2</v>
      </c>
    </row>
    <row r="117" spans="2:10" s="23" customFormat="1" ht="20.100000000000001" customHeight="1" x14ac:dyDescent="0.2">
      <c r="B117" s="71" t="s">
        <v>29</v>
      </c>
      <c r="C117" s="71" t="s">
        <v>27</v>
      </c>
      <c r="D117" s="72">
        <v>2407</v>
      </c>
      <c r="E117" s="72">
        <v>144420</v>
      </c>
      <c r="F117" s="72">
        <v>3625</v>
      </c>
      <c r="G117" s="73">
        <v>2211</v>
      </c>
      <c r="H117" s="74">
        <v>132660</v>
      </c>
      <c r="I117" s="74">
        <v>3330</v>
      </c>
      <c r="J117" s="76">
        <f t="shared" si="1"/>
        <v>-8.137931034482758E-2</v>
      </c>
    </row>
    <row r="118" spans="2:10" s="23" customFormat="1" ht="20.100000000000001" customHeight="1" x14ac:dyDescent="0.2">
      <c r="B118" s="71" t="s">
        <v>123</v>
      </c>
      <c r="C118" s="71" t="s">
        <v>136</v>
      </c>
      <c r="D118" s="72">
        <v>0</v>
      </c>
      <c r="E118" s="72">
        <v>1925</v>
      </c>
      <c r="F118" s="72">
        <v>27</v>
      </c>
      <c r="G118" s="73">
        <v>0</v>
      </c>
      <c r="H118" s="74">
        <v>9625</v>
      </c>
      <c r="I118" s="74">
        <v>134</v>
      </c>
      <c r="J118" s="76">
        <f t="shared" si="1"/>
        <v>3.9629629629629628</v>
      </c>
    </row>
    <row r="119" spans="2:10" s="23" customFormat="1" ht="20.100000000000001" customHeight="1" x14ac:dyDescent="0.2">
      <c r="B119" s="71" t="s">
        <v>123</v>
      </c>
      <c r="C119" s="71" t="s">
        <v>98</v>
      </c>
      <c r="D119" s="72">
        <v>123</v>
      </c>
      <c r="E119" s="72">
        <v>10128</v>
      </c>
      <c r="F119" s="72">
        <v>121</v>
      </c>
      <c r="G119" s="73">
        <v>42</v>
      </c>
      <c r="H119" s="74">
        <v>2352</v>
      </c>
      <c r="I119" s="74">
        <v>45</v>
      </c>
      <c r="J119" s="76">
        <f t="shared" si="1"/>
        <v>-0.62809917355371903</v>
      </c>
    </row>
    <row r="120" spans="2:10" s="23" customFormat="1" ht="20.100000000000001" customHeight="1" x14ac:dyDescent="0.2">
      <c r="B120" s="71" t="s">
        <v>123</v>
      </c>
      <c r="C120" s="71" t="s">
        <v>102</v>
      </c>
      <c r="D120" s="72">
        <v>412</v>
      </c>
      <c r="E120" s="72">
        <v>39009</v>
      </c>
      <c r="F120" s="72">
        <v>460</v>
      </c>
      <c r="G120" s="73">
        <v>349</v>
      </c>
      <c r="H120" s="74">
        <v>37406</v>
      </c>
      <c r="I120" s="74">
        <v>395</v>
      </c>
      <c r="J120" s="76">
        <f t="shared" si="1"/>
        <v>-0.14130434782608695</v>
      </c>
    </row>
    <row r="121" spans="2:10" s="23" customFormat="1" ht="20.100000000000001" customHeight="1" x14ac:dyDescent="0.2">
      <c r="B121" s="71" t="s">
        <v>124</v>
      </c>
      <c r="C121" s="71" t="s">
        <v>102</v>
      </c>
      <c r="D121" s="72">
        <v>81</v>
      </c>
      <c r="E121" s="72">
        <v>8925</v>
      </c>
      <c r="F121" s="72">
        <v>97</v>
      </c>
      <c r="G121" s="73">
        <v>60</v>
      </c>
      <c r="H121" s="74">
        <v>6720</v>
      </c>
      <c r="I121" s="74">
        <v>71</v>
      </c>
      <c r="J121" s="76">
        <f t="shared" si="1"/>
        <v>-0.26804123711340205</v>
      </c>
    </row>
    <row r="122" spans="2:10" s="23" customFormat="1" ht="20.100000000000001" customHeight="1" x14ac:dyDescent="0.2">
      <c r="B122" s="71" t="s">
        <v>125</v>
      </c>
      <c r="C122" s="71" t="s">
        <v>18</v>
      </c>
      <c r="D122" s="72">
        <v>72</v>
      </c>
      <c r="E122" s="72">
        <v>72</v>
      </c>
      <c r="F122" s="72">
        <v>108</v>
      </c>
      <c r="G122" s="73">
        <v>18</v>
      </c>
      <c r="H122" s="74">
        <v>18</v>
      </c>
      <c r="I122" s="74">
        <v>27</v>
      </c>
      <c r="J122" s="76">
        <f t="shared" si="1"/>
        <v>-0.75</v>
      </c>
    </row>
    <row r="123" spans="2:10" s="23" customFormat="1" ht="20.100000000000001" customHeight="1" x14ac:dyDescent="0.2">
      <c r="B123" s="71" t="s">
        <v>198</v>
      </c>
      <c r="C123" s="71" t="s">
        <v>18</v>
      </c>
      <c r="D123" s="72">
        <v>36</v>
      </c>
      <c r="E123" s="72">
        <v>36</v>
      </c>
      <c r="F123" s="72">
        <v>54</v>
      </c>
      <c r="G123" s="73">
        <v>54</v>
      </c>
      <c r="H123" s="74">
        <v>54</v>
      </c>
      <c r="I123" s="74">
        <v>81</v>
      </c>
      <c r="J123" s="76">
        <f t="shared" si="1"/>
        <v>0.5</v>
      </c>
    </row>
    <row r="124" spans="2:10" s="23" customFormat="1" ht="20.100000000000001" customHeight="1" x14ac:dyDescent="0.2">
      <c r="B124" s="71" t="s">
        <v>199</v>
      </c>
      <c r="C124" s="71" t="s">
        <v>102</v>
      </c>
      <c r="D124" s="72">
        <v>41</v>
      </c>
      <c r="E124" s="72">
        <v>2763</v>
      </c>
      <c r="F124" s="72">
        <v>55</v>
      </c>
      <c r="G124" s="73">
        <v>41</v>
      </c>
      <c r="H124" s="74">
        <v>2763</v>
      </c>
      <c r="I124" s="74">
        <v>55</v>
      </c>
      <c r="J124" s="76">
        <f t="shared" si="1"/>
        <v>0</v>
      </c>
    </row>
    <row r="125" spans="2:10" s="23" customFormat="1" ht="20.100000000000001" customHeight="1" x14ac:dyDescent="0.2">
      <c r="B125" s="71" t="s">
        <v>199</v>
      </c>
      <c r="C125" s="71" t="s">
        <v>133</v>
      </c>
      <c r="D125" s="72">
        <v>0</v>
      </c>
      <c r="E125" s="72">
        <v>1692</v>
      </c>
      <c r="F125" s="72">
        <v>27</v>
      </c>
      <c r="G125" s="73">
        <v>0</v>
      </c>
      <c r="H125" s="74">
        <v>0</v>
      </c>
      <c r="I125" s="74">
        <v>0</v>
      </c>
      <c r="J125" s="76">
        <f t="shared" si="1"/>
        <v>-1</v>
      </c>
    </row>
    <row r="126" spans="2:10" s="23" customFormat="1" ht="20.100000000000001" customHeight="1" x14ac:dyDescent="0.2">
      <c r="B126" s="71" t="s">
        <v>126</v>
      </c>
      <c r="C126" s="71" t="s">
        <v>135</v>
      </c>
      <c r="D126" s="72">
        <v>0</v>
      </c>
      <c r="E126" s="72">
        <v>0</v>
      </c>
      <c r="F126" s="72">
        <v>0</v>
      </c>
      <c r="G126" s="73">
        <v>60</v>
      </c>
      <c r="H126" s="74">
        <v>3404</v>
      </c>
      <c r="I126" s="74">
        <v>57</v>
      </c>
      <c r="J126" s="76" t="s">
        <v>105</v>
      </c>
    </row>
    <row r="127" spans="2:10" s="23" customFormat="1" ht="20.100000000000001" customHeight="1" x14ac:dyDescent="0.2">
      <c r="B127" s="71" t="s">
        <v>126</v>
      </c>
      <c r="C127" s="71" t="s">
        <v>95</v>
      </c>
      <c r="D127" s="72">
        <v>80</v>
      </c>
      <c r="E127" s="72">
        <v>9280</v>
      </c>
      <c r="F127" s="72">
        <v>91</v>
      </c>
      <c r="G127" s="73">
        <v>449</v>
      </c>
      <c r="H127" s="74">
        <v>54741</v>
      </c>
      <c r="I127" s="74">
        <v>493</v>
      </c>
      <c r="J127" s="76">
        <f t="shared" si="1"/>
        <v>4.4175824175824179</v>
      </c>
    </row>
    <row r="128" spans="2:10" s="23" customFormat="1" ht="20.100000000000001" customHeight="1" x14ac:dyDescent="0.2">
      <c r="B128" s="71" t="s">
        <v>126</v>
      </c>
      <c r="C128" s="71" t="s">
        <v>96</v>
      </c>
      <c r="D128" s="72">
        <v>8</v>
      </c>
      <c r="E128" s="72">
        <v>960</v>
      </c>
      <c r="F128" s="72">
        <v>10</v>
      </c>
      <c r="G128" s="73">
        <v>0</v>
      </c>
      <c r="H128" s="74">
        <v>0</v>
      </c>
      <c r="I128" s="74">
        <v>0</v>
      </c>
      <c r="J128" s="76">
        <f t="shared" si="1"/>
        <v>-1</v>
      </c>
    </row>
    <row r="129" spans="2:10" s="23" customFormat="1" ht="20.100000000000001" customHeight="1" x14ac:dyDescent="0.2">
      <c r="B129" s="71" t="s">
        <v>126</v>
      </c>
      <c r="C129" s="71" t="s">
        <v>166</v>
      </c>
      <c r="D129" s="72">
        <v>235</v>
      </c>
      <c r="E129" s="72">
        <v>28200</v>
      </c>
      <c r="F129" s="72">
        <v>282</v>
      </c>
      <c r="G129" s="73">
        <v>0</v>
      </c>
      <c r="H129" s="74">
        <v>0</v>
      </c>
      <c r="I129" s="74">
        <v>0</v>
      </c>
      <c r="J129" s="76">
        <f t="shared" si="1"/>
        <v>-1</v>
      </c>
    </row>
    <row r="130" spans="2:10" s="23" customFormat="1" ht="20.100000000000001" customHeight="1" x14ac:dyDescent="0.2">
      <c r="B130" s="71" t="s">
        <v>126</v>
      </c>
      <c r="C130" s="71" t="s">
        <v>136</v>
      </c>
      <c r="D130" s="72">
        <v>0</v>
      </c>
      <c r="E130" s="72">
        <v>1821</v>
      </c>
      <c r="F130" s="72">
        <v>25</v>
      </c>
      <c r="G130" s="73">
        <v>780</v>
      </c>
      <c r="H130" s="74">
        <v>84380</v>
      </c>
      <c r="I130" s="74">
        <v>1181</v>
      </c>
      <c r="J130" s="76">
        <f t="shared" si="1"/>
        <v>46.24</v>
      </c>
    </row>
    <row r="131" spans="2:10" s="23" customFormat="1" ht="20.100000000000001" customHeight="1" x14ac:dyDescent="0.2">
      <c r="B131" s="71" t="s">
        <v>126</v>
      </c>
      <c r="C131" s="71" t="s">
        <v>167</v>
      </c>
      <c r="D131" s="72">
        <v>1906</v>
      </c>
      <c r="E131" s="72">
        <v>121220</v>
      </c>
      <c r="F131" s="72">
        <v>2311</v>
      </c>
      <c r="G131" s="73">
        <v>300</v>
      </c>
      <c r="H131" s="74">
        <v>18936</v>
      </c>
      <c r="I131" s="74">
        <v>360</v>
      </c>
      <c r="J131" s="76">
        <f t="shared" si="1"/>
        <v>-0.84422327996538293</v>
      </c>
    </row>
    <row r="132" spans="2:10" s="23" customFormat="1" ht="20.100000000000001" customHeight="1" x14ac:dyDescent="0.2">
      <c r="B132" s="71" t="s">
        <v>126</v>
      </c>
      <c r="C132" s="71" t="s">
        <v>222</v>
      </c>
      <c r="D132" s="72">
        <v>120</v>
      </c>
      <c r="E132" s="72">
        <v>13440</v>
      </c>
      <c r="F132" s="72">
        <v>148</v>
      </c>
      <c r="G132" s="73">
        <v>0</v>
      </c>
      <c r="H132" s="74">
        <v>0</v>
      </c>
      <c r="I132" s="74">
        <v>0</v>
      </c>
      <c r="J132" s="76">
        <f t="shared" si="1"/>
        <v>-1</v>
      </c>
    </row>
    <row r="133" spans="2:10" s="23" customFormat="1" ht="20.100000000000001" customHeight="1" x14ac:dyDescent="0.2">
      <c r="B133" s="71" t="s">
        <v>126</v>
      </c>
      <c r="C133" s="71" t="s">
        <v>98</v>
      </c>
      <c r="D133" s="72">
        <v>1703</v>
      </c>
      <c r="E133" s="72">
        <v>90790</v>
      </c>
      <c r="F133" s="72">
        <v>1728</v>
      </c>
      <c r="G133" s="73">
        <v>2058</v>
      </c>
      <c r="H133" s="74">
        <v>112392</v>
      </c>
      <c r="I133" s="74">
        <v>2135</v>
      </c>
      <c r="J133" s="76">
        <f t="shared" si="1"/>
        <v>0.23553240740740741</v>
      </c>
    </row>
    <row r="134" spans="2:10" s="23" customFormat="1" ht="20.100000000000001" customHeight="1" x14ac:dyDescent="0.2">
      <c r="B134" s="71" t="s">
        <v>126</v>
      </c>
      <c r="C134" s="71" t="s">
        <v>99</v>
      </c>
      <c r="D134" s="72">
        <v>302</v>
      </c>
      <c r="E134" s="72">
        <v>39160</v>
      </c>
      <c r="F134" s="72">
        <v>353</v>
      </c>
      <c r="G134" s="73">
        <v>212</v>
      </c>
      <c r="H134" s="74">
        <v>25141</v>
      </c>
      <c r="I134" s="74">
        <v>231</v>
      </c>
      <c r="J134" s="76">
        <f t="shared" si="1"/>
        <v>-0.34560906515580736</v>
      </c>
    </row>
    <row r="135" spans="2:10" s="23" customFormat="1" ht="20.100000000000001" customHeight="1" x14ac:dyDescent="0.2">
      <c r="B135" s="71" t="s">
        <v>126</v>
      </c>
      <c r="C135" s="71" t="s">
        <v>100</v>
      </c>
      <c r="D135" s="72">
        <v>73</v>
      </c>
      <c r="E135" s="72">
        <v>8760</v>
      </c>
      <c r="F135" s="72">
        <v>88</v>
      </c>
      <c r="G135" s="73">
        <v>0</v>
      </c>
      <c r="H135" s="74">
        <v>0</v>
      </c>
      <c r="I135" s="74">
        <v>0</v>
      </c>
      <c r="J135" s="76">
        <f t="shared" si="1"/>
        <v>-1</v>
      </c>
    </row>
    <row r="136" spans="2:10" s="23" customFormat="1" ht="20.100000000000001" customHeight="1" x14ac:dyDescent="0.2">
      <c r="B136" s="71" t="s">
        <v>126</v>
      </c>
      <c r="C136" s="71" t="s">
        <v>101</v>
      </c>
      <c r="D136" s="72">
        <v>20</v>
      </c>
      <c r="E136" s="72">
        <v>2400</v>
      </c>
      <c r="F136" s="72">
        <v>24</v>
      </c>
      <c r="G136" s="73">
        <v>0</v>
      </c>
      <c r="H136" s="74">
        <v>0</v>
      </c>
      <c r="I136" s="74">
        <v>0</v>
      </c>
      <c r="J136" s="76">
        <f t="shared" si="1"/>
        <v>-1</v>
      </c>
    </row>
    <row r="137" spans="2:10" s="23" customFormat="1" ht="20.100000000000001" customHeight="1" x14ac:dyDescent="0.2">
      <c r="B137" s="71" t="s">
        <v>126</v>
      </c>
      <c r="C137" s="71" t="s">
        <v>102</v>
      </c>
      <c r="D137" s="72">
        <v>35350</v>
      </c>
      <c r="E137" s="72">
        <v>2812108</v>
      </c>
      <c r="F137" s="72">
        <v>39122</v>
      </c>
      <c r="G137" s="73">
        <v>42223</v>
      </c>
      <c r="H137" s="74">
        <v>3453576</v>
      </c>
      <c r="I137" s="74">
        <v>45995</v>
      </c>
      <c r="J137" s="76">
        <f t="shared" si="1"/>
        <v>0.17568120239251572</v>
      </c>
    </row>
    <row r="138" spans="2:10" s="23" customFormat="1" ht="20.100000000000001" customHeight="1" x14ac:dyDescent="0.2">
      <c r="B138" s="71" t="s">
        <v>126</v>
      </c>
      <c r="C138" s="71" t="s">
        <v>104</v>
      </c>
      <c r="D138" s="72">
        <v>2036</v>
      </c>
      <c r="E138" s="72">
        <v>220081</v>
      </c>
      <c r="F138" s="72">
        <v>1940</v>
      </c>
      <c r="G138" s="73">
        <v>680</v>
      </c>
      <c r="H138" s="74">
        <v>76356</v>
      </c>
      <c r="I138" s="74">
        <v>684</v>
      </c>
      <c r="J138" s="76">
        <f t="shared" si="1"/>
        <v>-0.64742268041237117</v>
      </c>
    </row>
    <row r="139" spans="2:10" s="23" customFormat="1" ht="20.100000000000001" customHeight="1" x14ac:dyDescent="0.2">
      <c r="B139" s="71" t="s">
        <v>203</v>
      </c>
      <c r="C139" s="71" t="s">
        <v>102</v>
      </c>
      <c r="D139" s="72">
        <v>0</v>
      </c>
      <c r="E139" s="72">
        <v>0</v>
      </c>
      <c r="F139" s="72">
        <v>0</v>
      </c>
      <c r="G139" s="73">
        <v>21</v>
      </c>
      <c r="H139" s="74">
        <v>1323</v>
      </c>
      <c r="I139" s="74">
        <v>27</v>
      </c>
      <c r="J139" s="76" t="s">
        <v>105</v>
      </c>
    </row>
    <row r="140" spans="2:10" s="23" customFormat="1" ht="20.100000000000001" customHeight="1" x14ac:dyDescent="0.2">
      <c r="B140" s="71" t="s">
        <v>203</v>
      </c>
      <c r="C140" s="71" t="s">
        <v>204</v>
      </c>
      <c r="D140" s="72">
        <v>864</v>
      </c>
      <c r="E140" s="72">
        <v>19644</v>
      </c>
      <c r="F140" s="72">
        <v>1427</v>
      </c>
      <c r="G140" s="73">
        <v>80</v>
      </c>
      <c r="H140" s="74">
        <v>2204</v>
      </c>
      <c r="I140" s="74">
        <v>111</v>
      </c>
      <c r="J140" s="76">
        <f t="shared" si="1"/>
        <v>-0.92221443587946739</v>
      </c>
    </row>
    <row r="141" spans="2:10" s="23" customFormat="1" ht="20.100000000000001" customHeight="1" x14ac:dyDescent="0.2">
      <c r="B141" s="71" t="s">
        <v>229</v>
      </c>
      <c r="C141" s="71" t="s">
        <v>221</v>
      </c>
      <c r="D141" s="72">
        <v>630</v>
      </c>
      <c r="E141" s="72">
        <v>630</v>
      </c>
      <c r="F141" s="72">
        <v>475</v>
      </c>
      <c r="G141" s="73">
        <v>0</v>
      </c>
      <c r="H141" s="74">
        <v>0</v>
      </c>
      <c r="I141" s="74">
        <v>0</v>
      </c>
      <c r="J141" s="76">
        <f t="shared" si="1"/>
        <v>-1</v>
      </c>
    </row>
    <row r="142" spans="2:10" s="23" customFormat="1" ht="20.100000000000001" customHeight="1" x14ac:dyDescent="0.2">
      <c r="B142" s="71" t="s">
        <v>229</v>
      </c>
      <c r="C142" s="71" t="s">
        <v>98</v>
      </c>
      <c r="D142" s="72">
        <v>21</v>
      </c>
      <c r="E142" s="72">
        <v>1176</v>
      </c>
      <c r="F142" s="72">
        <v>22</v>
      </c>
      <c r="G142" s="73">
        <v>0</v>
      </c>
      <c r="H142" s="74">
        <v>0</v>
      </c>
      <c r="I142" s="74">
        <v>0</v>
      </c>
      <c r="J142" s="76">
        <f t="shared" si="1"/>
        <v>-1</v>
      </c>
    </row>
    <row r="143" spans="2:10" s="23" customFormat="1" ht="20.100000000000001" customHeight="1" x14ac:dyDescent="0.2">
      <c r="B143" s="71" t="s">
        <v>229</v>
      </c>
      <c r="C143" s="71" t="s">
        <v>102</v>
      </c>
      <c r="D143" s="72">
        <v>42</v>
      </c>
      <c r="E143" s="72">
        <v>4200</v>
      </c>
      <c r="F143" s="72">
        <v>47</v>
      </c>
      <c r="G143" s="73">
        <v>0</v>
      </c>
      <c r="H143" s="74">
        <v>0</v>
      </c>
      <c r="I143" s="74">
        <v>0</v>
      </c>
      <c r="J143" s="76">
        <f t="shared" si="1"/>
        <v>-1</v>
      </c>
    </row>
    <row r="144" spans="2:10" s="23" customFormat="1" ht="20.100000000000001" customHeight="1" x14ac:dyDescent="0.2">
      <c r="B144" s="71" t="s">
        <v>250</v>
      </c>
      <c r="C144" s="71" t="s">
        <v>136</v>
      </c>
      <c r="D144" s="72">
        <v>0</v>
      </c>
      <c r="E144" s="72">
        <v>0</v>
      </c>
      <c r="F144" s="72">
        <v>0</v>
      </c>
      <c r="G144" s="73">
        <v>0</v>
      </c>
      <c r="H144" s="74">
        <v>1925</v>
      </c>
      <c r="I144" s="74">
        <v>27</v>
      </c>
      <c r="J144" s="76" t="s">
        <v>105</v>
      </c>
    </row>
    <row r="145" spans="2:10" s="23" customFormat="1" ht="20.100000000000001" customHeight="1" x14ac:dyDescent="0.2">
      <c r="B145" s="71" t="s">
        <v>127</v>
      </c>
      <c r="C145" s="71" t="s">
        <v>98</v>
      </c>
      <c r="D145" s="72">
        <v>124</v>
      </c>
      <c r="E145" s="72">
        <v>7504</v>
      </c>
      <c r="F145" s="72">
        <v>126</v>
      </c>
      <c r="G145" s="73">
        <v>124</v>
      </c>
      <c r="H145" s="74">
        <v>7504</v>
      </c>
      <c r="I145" s="74">
        <v>131</v>
      </c>
      <c r="J145" s="76">
        <f t="shared" si="1"/>
        <v>3.968253968253968E-2</v>
      </c>
    </row>
    <row r="146" spans="2:10" s="23" customFormat="1" ht="20.100000000000001" customHeight="1" x14ac:dyDescent="0.2">
      <c r="B146" s="71" t="s">
        <v>127</v>
      </c>
      <c r="C146" s="71" t="s">
        <v>102</v>
      </c>
      <c r="D146" s="72">
        <v>181</v>
      </c>
      <c r="E146" s="72">
        <v>17805</v>
      </c>
      <c r="F146" s="72">
        <v>161</v>
      </c>
      <c r="G146" s="73">
        <v>202</v>
      </c>
      <c r="H146" s="74">
        <v>20010</v>
      </c>
      <c r="I146" s="74">
        <v>199</v>
      </c>
      <c r="J146" s="76">
        <f t="shared" si="1"/>
        <v>0.2360248447204969</v>
      </c>
    </row>
    <row r="147" spans="2:10" s="23" customFormat="1" ht="20.100000000000001" customHeight="1" x14ac:dyDescent="0.2">
      <c r="B147" s="71" t="s">
        <v>179</v>
      </c>
      <c r="C147" s="71" t="s">
        <v>201</v>
      </c>
      <c r="D147" s="72">
        <v>0</v>
      </c>
      <c r="E147" s="72">
        <v>49682</v>
      </c>
      <c r="F147" s="72">
        <v>618</v>
      </c>
      <c r="G147" s="73">
        <v>0</v>
      </c>
      <c r="H147" s="74">
        <v>6217</v>
      </c>
      <c r="I147" s="74">
        <v>79</v>
      </c>
      <c r="J147" s="76">
        <f t="shared" ref="J147:J159" si="2">(+I147-F147)/F147</f>
        <v>-0.87216828478964403</v>
      </c>
    </row>
    <row r="148" spans="2:10" s="23" customFormat="1" ht="20.100000000000001" customHeight="1" x14ac:dyDescent="0.2">
      <c r="B148" s="71" t="s">
        <v>179</v>
      </c>
      <c r="C148" s="71" t="s">
        <v>136</v>
      </c>
      <c r="D148" s="72">
        <v>0</v>
      </c>
      <c r="E148" s="72">
        <v>1925</v>
      </c>
      <c r="F148" s="72">
        <v>27</v>
      </c>
      <c r="G148" s="73">
        <v>0</v>
      </c>
      <c r="H148" s="74">
        <v>5757</v>
      </c>
      <c r="I148" s="74">
        <v>80</v>
      </c>
      <c r="J148" s="76">
        <f t="shared" si="2"/>
        <v>1.962962962962963</v>
      </c>
    </row>
    <row r="149" spans="2:10" s="23" customFormat="1" ht="20.100000000000001" customHeight="1" x14ac:dyDescent="0.2">
      <c r="B149" s="71" t="s">
        <v>179</v>
      </c>
      <c r="C149" s="71" t="s">
        <v>133</v>
      </c>
      <c r="D149" s="72">
        <v>0</v>
      </c>
      <c r="E149" s="72">
        <v>48429</v>
      </c>
      <c r="F149" s="72">
        <v>620</v>
      </c>
      <c r="G149" s="73">
        <v>0</v>
      </c>
      <c r="H149" s="74">
        <v>20429</v>
      </c>
      <c r="I149" s="74">
        <v>265</v>
      </c>
      <c r="J149" s="76">
        <f t="shared" si="2"/>
        <v>-0.57258064516129037</v>
      </c>
    </row>
    <row r="150" spans="2:10" s="23" customFormat="1" ht="20.100000000000001" customHeight="1" x14ac:dyDescent="0.2">
      <c r="B150" s="71" t="s">
        <v>263</v>
      </c>
      <c r="C150" s="71" t="s">
        <v>204</v>
      </c>
      <c r="D150" s="72">
        <v>18</v>
      </c>
      <c r="E150" s="72">
        <v>18</v>
      </c>
      <c r="F150" s="72">
        <v>27</v>
      </c>
      <c r="G150" s="73">
        <v>0</v>
      </c>
      <c r="H150" s="74">
        <v>0</v>
      </c>
      <c r="I150" s="74">
        <v>0</v>
      </c>
      <c r="J150" s="76">
        <f t="shared" si="2"/>
        <v>-1</v>
      </c>
    </row>
    <row r="151" spans="2:10" s="23" customFormat="1" ht="20.100000000000001" customHeight="1" x14ac:dyDescent="0.2">
      <c r="B151" s="71" t="s">
        <v>128</v>
      </c>
      <c r="C151" s="71" t="s">
        <v>136</v>
      </c>
      <c r="D151" s="72">
        <v>0</v>
      </c>
      <c r="E151" s="72">
        <v>0</v>
      </c>
      <c r="F151" s="72">
        <v>0</v>
      </c>
      <c r="G151" s="73">
        <v>0</v>
      </c>
      <c r="H151" s="74">
        <v>4837</v>
      </c>
      <c r="I151" s="74">
        <v>68</v>
      </c>
      <c r="J151" s="76" t="s">
        <v>105</v>
      </c>
    </row>
    <row r="152" spans="2:10" s="23" customFormat="1" ht="20.100000000000001" customHeight="1" x14ac:dyDescent="0.2">
      <c r="B152" s="71" t="s">
        <v>128</v>
      </c>
      <c r="C152" s="71" t="s">
        <v>195</v>
      </c>
      <c r="D152" s="72">
        <v>6</v>
      </c>
      <c r="E152" s="72">
        <v>6</v>
      </c>
      <c r="F152" s="72">
        <v>7</v>
      </c>
      <c r="G152" s="73">
        <v>0</v>
      </c>
      <c r="H152" s="74">
        <v>0</v>
      </c>
      <c r="I152" s="74">
        <v>0</v>
      </c>
      <c r="J152" s="76">
        <f t="shared" si="2"/>
        <v>-1</v>
      </c>
    </row>
    <row r="153" spans="2:10" s="23" customFormat="1" ht="20.100000000000001" customHeight="1" x14ac:dyDescent="0.2">
      <c r="B153" s="71" t="s">
        <v>128</v>
      </c>
      <c r="C153" s="71" t="s">
        <v>98</v>
      </c>
      <c r="D153" s="72">
        <v>1929</v>
      </c>
      <c r="E153" s="72">
        <v>110536</v>
      </c>
      <c r="F153" s="72">
        <v>1964</v>
      </c>
      <c r="G153" s="73">
        <v>642</v>
      </c>
      <c r="H153" s="74">
        <v>37852</v>
      </c>
      <c r="I153" s="74">
        <v>674</v>
      </c>
      <c r="J153" s="76">
        <f t="shared" si="2"/>
        <v>-0.65682281059063141</v>
      </c>
    </row>
    <row r="154" spans="2:10" s="23" customFormat="1" ht="20.100000000000001" customHeight="1" x14ac:dyDescent="0.2">
      <c r="B154" s="71" t="s">
        <v>128</v>
      </c>
      <c r="C154" s="71" t="s">
        <v>102</v>
      </c>
      <c r="D154" s="72">
        <v>17988</v>
      </c>
      <c r="E154" s="72">
        <v>1275517</v>
      </c>
      <c r="F154" s="72">
        <v>22094</v>
      </c>
      <c r="G154" s="73">
        <v>22976</v>
      </c>
      <c r="H154" s="74">
        <v>1571595</v>
      </c>
      <c r="I154" s="74">
        <v>28292</v>
      </c>
      <c r="J154" s="76">
        <f t="shared" si="2"/>
        <v>0.28052865031230201</v>
      </c>
    </row>
    <row r="155" spans="2:10" s="23" customFormat="1" ht="20.100000000000001" customHeight="1" x14ac:dyDescent="0.2">
      <c r="B155" s="71" t="s">
        <v>128</v>
      </c>
      <c r="C155" s="71" t="s">
        <v>133</v>
      </c>
      <c r="D155" s="72">
        <v>0</v>
      </c>
      <c r="E155" s="72">
        <v>9081</v>
      </c>
      <c r="F155" s="72">
        <v>100</v>
      </c>
      <c r="G155" s="73">
        <v>0</v>
      </c>
      <c r="H155" s="74">
        <v>0</v>
      </c>
      <c r="I155" s="74">
        <v>0</v>
      </c>
      <c r="J155" s="76">
        <f t="shared" si="2"/>
        <v>-1</v>
      </c>
    </row>
    <row r="156" spans="2:10" s="23" customFormat="1" ht="20.100000000000001" customHeight="1" x14ac:dyDescent="0.2">
      <c r="B156" s="71" t="s">
        <v>269</v>
      </c>
      <c r="C156" s="71" t="s">
        <v>103</v>
      </c>
      <c r="D156" s="72">
        <v>0</v>
      </c>
      <c r="E156" s="72">
        <v>0</v>
      </c>
      <c r="F156" s="72">
        <v>0</v>
      </c>
      <c r="G156" s="73">
        <v>0</v>
      </c>
      <c r="H156" s="74">
        <v>7012</v>
      </c>
      <c r="I156" s="74">
        <v>102</v>
      </c>
      <c r="J156" s="76" t="s">
        <v>105</v>
      </c>
    </row>
    <row r="157" spans="2:10" s="23" customFormat="1" ht="20.100000000000001" customHeight="1" x14ac:dyDescent="0.2">
      <c r="B157" s="71" t="s">
        <v>180</v>
      </c>
      <c r="C157" s="71" t="s">
        <v>27</v>
      </c>
      <c r="D157" s="72">
        <v>297</v>
      </c>
      <c r="E157" s="72">
        <v>17820</v>
      </c>
      <c r="F157" s="72">
        <v>447</v>
      </c>
      <c r="G157" s="73">
        <v>0</v>
      </c>
      <c r="H157" s="74">
        <v>0</v>
      </c>
      <c r="I157" s="74">
        <v>0</v>
      </c>
      <c r="J157" s="76">
        <f t="shared" si="2"/>
        <v>-1</v>
      </c>
    </row>
    <row r="158" spans="2:10" s="23" customFormat="1" ht="20.100000000000001" customHeight="1" x14ac:dyDescent="0.2">
      <c r="B158" s="71" t="s">
        <v>180</v>
      </c>
      <c r="C158" s="71" t="s">
        <v>18</v>
      </c>
      <c r="D158" s="72">
        <v>0</v>
      </c>
      <c r="E158" s="72">
        <v>0</v>
      </c>
      <c r="F158" s="72">
        <v>0</v>
      </c>
      <c r="G158" s="73">
        <v>36</v>
      </c>
      <c r="H158" s="74">
        <v>36</v>
      </c>
      <c r="I158" s="74">
        <v>54</v>
      </c>
      <c r="J158" s="76" t="s">
        <v>105</v>
      </c>
    </row>
    <row r="159" spans="2:10" s="23" customFormat="1" ht="20.100000000000001" customHeight="1" x14ac:dyDescent="0.2">
      <c r="B159" s="71" t="s">
        <v>253</v>
      </c>
      <c r="C159" s="71" t="s">
        <v>103</v>
      </c>
      <c r="D159" s="72">
        <v>0</v>
      </c>
      <c r="E159" s="72">
        <v>4395</v>
      </c>
      <c r="F159" s="72">
        <v>54</v>
      </c>
      <c r="G159" s="73">
        <v>0</v>
      </c>
      <c r="H159" s="74">
        <v>0</v>
      </c>
      <c r="I159" s="74">
        <v>0</v>
      </c>
      <c r="J159" s="76">
        <f t="shared" si="2"/>
        <v>-1</v>
      </c>
    </row>
    <row r="160" spans="2:10" s="23" customFormat="1" ht="16.5" customHeight="1" x14ac:dyDescent="0.2">
      <c r="B160" s="62"/>
      <c r="C160" s="49" t="s">
        <v>93</v>
      </c>
      <c r="D160" s="49">
        <f t="shared" ref="D160:I160" si="3">SUM(D16:D159)</f>
        <v>126316</v>
      </c>
      <c r="E160" s="49">
        <f t="shared" si="3"/>
        <v>9261354</v>
      </c>
      <c r="F160" s="51">
        <f t="shared" si="3"/>
        <v>160209</v>
      </c>
      <c r="G160" s="57">
        <f t="shared" si="3"/>
        <v>162259</v>
      </c>
      <c r="H160" s="58">
        <f t="shared" si="3"/>
        <v>11285335</v>
      </c>
      <c r="I160" s="58">
        <f t="shared" si="3"/>
        <v>202528</v>
      </c>
      <c r="J160" s="70">
        <f>(+I160-F160)/F160</f>
        <v>0.26414870575311</v>
      </c>
    </row>
    <row r="161" spans="2:10" s="23" customFormat="1" ht="12" x14ac:dyDescent="0.2">
      <c r="B161" s="59"/>
      <c r="C161" s="59"/>
      <c r="D161" s="59"/>
      <c r="E161" s="59"/>
      <c r="F161" s="59"/>
      <c r="G161" s="59"/>
      <c r="H161" s="61" t="s">
        <v>16</v>
      </c>
      <c r="I161" s="61"/>
      <c r="J161" s="60">
        <f>+(G160-D160)/D160</f>
        <v>0.28454827575287372</v>
      </c>
    </row>
    <row r="162" spans="2:10" s="23" customFormat="1" x14ac:dyDescent="0.2">
      <c r="B162" s="4"/>
      <c r="C162" s="4"/>
      <c r="D162" s="4"/>
      <c r="E162" s="4"/>
      <c r="F162" s="4"/>
      <c r="G162" s="4"/>
      <c r="H162" s="4"/>
      <c r="I162" s="4"/>
      <c r="J162" s="4"/>
    </row>
    <row r="163" spans="2:10" s="23" customFormat="1" x14ac:dyDescent="0.2">
      <c r="B163" s="4"/>
      <c r="C163" s="4"/>
      <c r="D163" s="4"/>
      <c r="E163" s="4"/>
      <c r="F163" s="4"/>
      <c r="G163" s="4"/>
      <c r="H163" s="4"/>
      <c r="I163" s="4"/>
      <c r="J163" s="4"/>
    </row>
    <row r="164" spans="2:10" s="23" customFormat="1" x14ac:dyDescent="0.2">
      <c r="B164" s="4"/>
      <c r="C164" s="4"/>
      <c r="D164" s="4"/>
      <c r="E164" s="4"/>
      <c r="F164" s="4"/>
      <c r="G164" s="4"/>
      <c r="H164" s="4"/>
      <c r="I164" s="4"/>
      <c r="J164" s="4"/>
    </row>
    <row r="165" spans="2:10" s="23" customFormat="1" x14ac:dyDescent="0.2">
      <c r="B165" s="4"/>
      <c r="C165" s="4"/>
      <c r="D165" s="4"/>
      <c r="E165" s="4"/>
      <c r="F165" s="4"/>
      <c r="G165" s="4"/>
      <c r="H165" s="4"/>
      <c r="I165" s="4"/>
      <c r="J165" s="4"/>
    </row>
    <row r="166" spans="2:10" s="23" customFormat="1" x14ac:dyDescent="0.2">
      <c r="B166" s="4"/>
      <c r="C166" s="4"/>
      <c r="D166" s="4"/>
      <c r="E166" s="4"/>
      <c r="F166" s="4"/>
      <c r="G166" s="4"/>
      <c r="H166" s="4"/>
      <c r="I166" s="4"/>
      <c r="J166" s="4"/>
    </row>
    <row r="167" spans="2:10" s="23" customFormat="1" x14ac:dyDescent="0.2">
      <c r="B167" s="4"/>
      <c r="C167" s="4"/>
      <c r="D167" s="92"/>
      <c r="E167" s="92"/>
      <c r="F167" s="92"/>
      <c r="G167" s="92"/>
      <c r="H167" s="92"/>
      <c r="I167" s="92"/>
      <c r="J167" s="4"/>
    </row>
    <row r="168" spans="2:10" s="23" customFormat="1" x14ac:dyDescent="0.2">
      <c r="B168" s="4"/>
      <c r="C168" s="4"/>
      <c r="D168" s="4"/>
      <c r="E168" s="4"/>
      <c r="F168" s="4"/>
      <c r="G168" s="4"/>
      <c r="H168" s="4"/>
      <c r="I168" s="4"/>
      <c r="J168" s="4"/>
    </row>
  </sheetData>
  <autoFilter ref="D166:I167" xr:uid="{00000000-0001-0000-0500-000000000000}"/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43:J158 J27:J34 J23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2025-01-07T18:36:09Z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